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autoCompressPictures="0"/>
  <xr:revisionPtr revIDLastSave="0" documentId="13_ncr:1_{1D3E06AC-BDF3-4896-BD9B-A6FCDF5F0EBC}" xr6:coauthVersionLast="47" xr6:coauthVersionMax="47" xr10:uidLastSave="{00000000-0000-0000-0000-000000000000}"/>
  <bookViews>
    <workbookView xWindow="-120" yWindow="-120" windowWidth="29040" windowHeight="15720" tabRatio="788" activeTab="7" xr2:uid="{00000000-000D-0000-FFFF-FFFF00000000}"/>
  </bookViews>
  <sheets>
    <sheet name="Januari" sheetId="14" r:id="rId1"/>
    <sheet name="Februari" sheetId="15" r:id="rId2"/>
    <sheet name="Maart" sheetId="16" r:id="rId3"/>
    <sheet name="April" sheetId="17" r:id="rId4"/>
    <sheet name="Mei" sheetId="18" r:id="rId5"/>
    <sheet name="Juni" sheetId="19" r:id="rId6"/>
    <sheet name="Juli" sheetId="20" r:id="rId7"/>
    <sheet name="Augustus" sheetId="21" r:id="rId8"/>
    <sheet name="September" sheetId="22" r:id="rId9"/>
    <sheet name="Oktober" sheetId="23" r:id="rId10"/>
    <sheet name="November" sheetId="24" r:id="rId11"/>
    <sheet name="December" sheetId="25" r:id="rId12"/>
  </sheets>
  <definedNames>
    <definedName name="_xlnm.Print_Area" localSheetId="3">April!$A:$I</definedName>
    <definedName name="_xlnm.Print_Area" localSheetId="7">Augustus!$A:$I</definedName>
    <definedName name="_xlnm.Print_Area" localSheetId="11">December!$A:$I</definedName>
    <definedName name="_xlnm.Print_Area" localSheetId="1">Februari!$A:$I</definedName>
    <definedName name="_xlnm.Print_Area" localSheetId="0">Januari!$A:$I</definedName>
    <definedName name="_xlnm.Print_Area" localSheetId="6">Juli!$A:$I</definedName>
    <definedName name="_xlnm.Print_Area" localSheetId="5">Juni!$A:$I</definedName>
    <definedName name="_xlnm.Print_Area" localSheetId="2">Maart!$A:$I</definedName>
    <definedName name="_xlnm.Print_Area" localSheetId="4">Mei!$A:$I</definedName>
    <definedName name="_xlnm.Print_Area" localSheetId="10">November!$A:$I</definedName>
    <definedName name="_xlnm.Print_Area" localSheetId="9">Oktober!$A:$I</definedName>
    <definedName name="_xlnm.Print_Area" localSheetId="8">September!$A:$I</definedName>
    <definedName name="BeginVanDeWeek">Januari!$L$5</definedName>
    <definedName name="CalenderYear">Januari!$K$5</definedName>
    <definedName name="ColumnTitleRegion1..H12.1">Januari!$B$3</definedName>
    <definedName name="ColumnTitleRegion1..H12.10">Oktober!$B$3</definedName>
    <definedName name="ColumnTitleRegion1..H12.11">November!$B$3</definedName>
    <definedName name="ColumnTitleRegion1..H12.12">December!$B$3</definedName>
    <definedName name="ColumnTitleRegion1..H12.2">Februari!$B$3</definedName>
    <definedName name="ColumnTitleRegion1..H12.3">Maart!$B$3</definedName>
    <definedName name="ColumnTitleRegion1..H12.4">April!$B$3</definedName>
    <definedName name="ColumnTitleRegion1..H12.5">Mei!$B$3</definedName>
    <definedName name="ColumnTitleRegion1..H12.6">Juni!$B$3</definedName>
    <definedName name="ColumnTitleRegion1..H12.7">Juli!$B$3</definedName>
    <definedName name="ColumnTitleRegion1..H12.8">Augustus!$B$3</definedName>
    <definedName name="ColumnTitleRegion1..H12.9">September!$B$3</definedName>
    <definedName name="ColumnTitleRegion2..C14.1">Januari!$B$3</definedName>
    <definedName name="ColumnTitleRegion2..C14.10">Oktober!$B$3</definedName>
    <definedName name="ColumnTitleRegion2..C14.11">November!$B$3</definedName>
    <definedName name="ColumnTitleRegion2..C14.12">December!$B$3</definedName>
    <definedName name="ColumnTitleRegion2..C14.2">Februari!$B$3</definedName>
    <definedName name="ColumnTitleRegion2..C14.3">Maart!$B$3</definedName>
    <definedName name="ColumnTitleRegion2..C14.4">April!$B$3</definedName>
    <definedName name="ColumnTitleRegion2..C14.5">Mei!$B$3</definedName>
    <definedName name="ColumnTitleRegion2..C14.6">Juni!$B$3</definedName>
    <definedName name="ColumnTitleRegion2..C14.7">Juli!$B$3</definedName>
    <definedName name="ColumnTitleRegion2..C14.8">Augustus!$B$3</definedName>
    <definedName name="ColumnTitleRegion2..C14.9">September!$B$3</definedName>
    <definedName name="DaysAndWeeks">{0,1,2,3,4,5,6} + {0;1;2;3;4;5}*7</definedName>
    <definedName name="RowTitleRegion1..K3">Januari!$K$4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23" l="1"/>
  <c r="B2" i="21"/>
  <c r="B2" i="20"/>
  <c r="B2" i="19"/>
  <c r="B2" i="18"/>
  <c r="B2" i="16"/>
  <c r="B2" i="15"/>
  <c r="B2" i="14"/>
  <c r="B14" i="15" a="1"/>
  <c r="C14" i="15" s="1"/>
  <c r="B12" i="15"/>
  <c r="B12" i="15" a="1"/>
  <c r="G12" i="15" s="1"/>
  <c r="D10" i="15"/>
  <c r="B10" i="15"/>
  <c r="B10" i="15" a="1"/>
  <c r="G10" i="15" s="1"/>
  <c r="F8" i="15"/>
  <c r="D8" i="15"/>
  <c r="B8" i="15"/>
  <c r="B8" i="15" a="1"/>
  <c r="G8" i="15" s="1"/>
  <c r="B6" i="15" a="1"/>
  <c r="G6" i="15" s="1"/>
  <c r="B4" i="15" a="1"/>
  <c r="G4" i="15" s="1"/>
  <c r="B14" i="16" a="1"/>
  <c r="B14" i="16" s="1"/>
  <c r="B12" i="16" a="1"/>
  <c r="G12" i="16" s="1"/>
  <c r="B10" i="16" a="1"/>
  <c r="G10" i="16" s="1"/>
  <c r="B8" i="16" a="1"/>
  <c r="G8" i="16" s="1"/>
  <c r="B6" i="16" a="1"/>
  <c r="G6" i="16" s="1"/>
  <c r="B4" i="16" a="1"/>
  <c r="G4" i="16" s="1"/>
  <c r="B14" i="17" a="1"/>
  <c r="C14" i="17" s="1"/>
  <c r="D12" i="17"/>
  <c r="B12" i="17"/>
  <c r="B12" i="17" a="1"/>
  <c r="G12" i="17" s="1"/>
  <c r="F10" i="17"/>
  <c r="D10" i="17"/>
  <c r="B10" i="17"/>
  <c r="B10" i="17" a="1"/>
  <c r="G10" i="17" s="1"/>
  <c r="F8" i="17"/>
  <c r="B8" i="17" a="1"/>
  <c r="G8" i="17" s="1"/>
  <c r="B6" i="17" a="1"/>
  <c r="G6" i="17" s="1"/>
  <c r="D4" i="17"/>
  <c r="B4" i="17"/>
  <c r="B4" i="17" a="1"/>
  <c r="G4" i="17" s="1"/>
  <c r="B14" i="18" a="1"/>
  <c r="B14" i="18" s="1"/>
  <c r="B12" i="18" a="1"/>
  <c r="C12" i="18" s="1"/>
  <c r="B10" i="18" a="1"/>
  <c r="C10" i="18" s="1"/>
  <c r="B8" i="18" a="1"/>
  <c r="C8" i="18" s="1"/>
  <c r="B6" i="18" a="1"/>
  <c r="B4" i="18" a="1"/>
  <c r="B14" i="19" a="1"/>
  <c r="C14" i="19" s="1"/>
  <c r="B12" i="19" a="1"/>
  <c r="G12" i="19" s="1"/>
  <c r="D10" i="19"/>
  <c r="B10" i="19"/>
  <c r="B10" i="19" a="1"/>
  <c r="G10" i="19" s="1"/>
  <c r="F8" i="19"/>
  <c r="D8" i="19"/>
  <c r="B8" i="19"/>
  <c r="B8" i="19" a="1"/>
  <c r="G8" i="19" s="1"/>
  <c r="B6" i="19" a="1"/>
  <c r="G6" i="19" s="1"/>
  <c r="B4" i="19" a="1"/>
  <c r="H4" i="19" s="1"/>
  <c r="B14" i="20"/>
  <c r="B14" i="20" a="1"/>
  <c r="C14" i="20" s="1"/>
  <c r="F12" i="20"/>
  <c r="B12" i="20" a="1"/>
  <c r="G12" i="20" s="1"/>
  <c r="B10" i="20" a="1"/>
  <c r="G10" i="20" s="1"/>
  <c r="B8" i="20" a="1"/>
  <c r="G8" i="20" s="1"/>
  <c r="B6" i="20" a="1"/>
  <c r="G6" i="20" s="1"/>
  <c r="B4" i="20" a="1"/>
  <c r="G4" i="20" s="1"/>
  <c r="B14" i="21" a="1"/>
  <c r="C14" i="21" s="1"/>
  <c r="B12" i="21" a="1"/>
  <c r="G12" i="21" s="1"/>
  <c r="B10" i="21" a="1"/>
  <c r="H10" i="21" s="1"/>
  <c r="B8" i="21" a="1"/>
  <c r="H8" i="21" s="1"/>
  <c r="B6" i="21" a="1"/>
  <c r="H6" i="21" s="1"/>
  <c r="B4" i="21" a="1"/>
  <c r="H4" i="21" s="1"/>
  <c r="B14" i="22" a="1"/>
  <c r="C14" i="22" s="1"/>
  <c r="D12" i="22"/>
  <c r="B12" i="22"/>
  <c r="B12" i="22" a="1"/>
  <c r="G12" i="22" s="1"/>
  <c r="F10" i="22"/>
  <c r="D10" i="22"/>
  <c r="B10" i="22" a="1"/>
  <c r="G10" i="22" s="1"/>
  <c r="F8" i="22"/>
  <c r="B8" i="22" a="1"/>
  <c r="G8" i="22" s="1"/>
  <c r="B6" i="22" a="1"/>
  <c r="G6" i="22" s="1"/>
  <c r="B4" i="22" a="1"/>
  <c r="G4" i="22" s="1"/>
  <c r="B14" i="23" a="1"/>
  <c r="C14" i="23" s="1"/>
  <c r="B12" i="23" a="1"/>
  <c r="H12" i="23" s="1"/>
  <c r="B10" i="23" a="1"/>
  <c r="H10" i="23" s="1"/>
  <c r="B8" i="23" a="1"/>
  <c r="H8" i="23" s="1"/>
  <c r="B6" i="23" a="1"/>
  <c r="H6" i="23" s="1"/>
  <c r="B4" i="23" a="1"/>
  <c r="H4" i="23" s="1"/>
  <c r="B14" i="24" a="1"/>
  <c r="C14" i="24" s="1"/>
  <c r="F12" i="24"/>
  <c r="B12" i="24" a="1"/>
  <c r="G12" i="24" s="1"/>
  <c r="B10" i="24" a="1"/>
  <c r="G10" i="24" s="1"/>
  <c r="B8" i="24" a="1"/>
  <c r="G8" i="24" s="1"/>
  <c r="B6" i="24" a="1"/>
  <c r="B4" i="24" a="1"/>
  <c r="H4" i="24" s="1"/>
  <c r="B14" i="25" a="1"/>
  <c r="B14" i="25" s="1"/>
  <c r="B12" i="25" a="1"/>
  <c r="H12" i="25" s="1"/>
  <c r="B10" i="25" a="1"/>
  <c r="H10" i="25" s="1"/>
  <c r="B8" i="25" a="1"/>
  <c r="H8" i="25" s="1"/>
  <c r="B6" i="25" a="1"/>
  <c r="H6" i="25" s="1"/>
  <c r="B4" i="25" a="1"/>
  <c r="H4" i="25" s="1"/>
  <c r="B14" i="14" a="1"/>
  <c r="C14" i="14" s="1"/>
  <c r="B12" i="14" a="1"/>
  <c r="G12" i="14" s="1"/>
  <c r="D10" i="14"/>
  <c r="B10" i="14"/>
  <c r="B10" i="14" a="1"/>
  <c r="G10" i="14" s="1"/>
  <c r="F8" i="14"/>
  <c r="D8" i="14"/>
  <c r="B8" i="14"/>
  <c r="B8" i="14" a="1"/>
  <c r="G8" i="14" s="1"/>
  <c r="B6" i="14" a="1"/>
  <c r="G6" i="14" s="1"/>
  <c r="B4" i="14" a="1"/>
  <c r="G4" i="14" s="1"/>
  <c r="B12" i="21" l="1"/>
  <c r="B14" i="21"/>
  <c r="D12" i="21"/>
  <c r="F12" i="21"/>
  <c r="G10" i="18"/>
  <c r="G12" i="18"/>
  <c r="H12" i="14"/>
  <c r="H10" i="24"/>
  <c r="B12" i="14"/>
  <c r="H12" i="24"/>
  <c r="H12" i="20"/>
  <c r="H10" i="14"/>
  <c r="F12" i="14"/>
  <c r="F10" i="24"/>
  <c r="D12" i="24"/>
  <c r="B14" i="24"/>
  <c r="D8" i="22"/>
  <c r="B10" i="22"/>
  <c r="H12" i="22"/>
  <c r="F10" i="20"/>
  <c r="D12" i="20"/>
  <c r="H10" i="19"/>
  <c r="F12" i="19"/>
  <c r="H4" i="17"/>
  <c r="F6" i="17"/>
  <c r="D8" i="17"/>
  <c r="H12" i="17"/>
  <c r="F4" i="15"/>
  <c r="D6" i="15"/>
  <c r="H10" i="15"/>
  <c r="F12" i="15"/>
  <c r="H10" i="20"/>
  <c r="H12" i="19"/>
  <c r="H6" i="17"/>
  <c r="H4" i="15"/>
  <c r="F6" i="15"/>
  <c r="H12" i="15"/>
  <c r="B10" i="24"/>
  <c r="H8" i="22"/>
  <c r="B14" i="22"/>
  <c r="B10" i="20"/>
  <c r="B12" i="19"/>
  <c r="B6" i="17"/>
  <c r="H8" i="17"/>
  <c r="B14" i="17"/>
  <c r="B4" i="15"/>
  <c r="H6" i="15"/>
  <c r="H8" i="14"/>
  <c r="F10" i="14"/>
  <c r="D12" i="14"/>
  <c r="B14" i="14"/>
  <c r="D10" i="24"/>
  <c r="B12" i="24"/>
  <c r="B14" i="23"/>
  <c r="B8" i="22"/>
  <c r="H10" i="22"/>
  <c r="F12" i="22"/>
  <c r="H12" i="21"/>
  <c r="D10" i="20"/>
  <c r="B12" i="20"/>
  <c r="H8" i="19"/>
  <c r="F10" i="19"/>
  <c r="D12" i="19"/>
  <c r="B14" i="19"/>
  <c r="C14" i="18"/>
  <c r="F4" i="17"/>
  <c r="D6" i="17"/>
  <c r="B8" i="17"/>
  <c r="H10" i="17"/>
  <c r="F12" i="17"/>
  <c r="D4" i="15"/>
  <c r="B6" i="15"/>
  <c r="H8" i="15"/>
  <c r="F10" i="15"/>
  <c r="D12" i="15"/>
  <c r="B14" i="15"/>
  <c r="B4" i="14"/>
  <c r="D4" i="14"/>
  <c r="F4" i="14"/>
  <c r="H4" i="14"/>
  <c r="B6" i="14"/>
  <c r="D6" i="14"/>
  <c r="F6" i="14"/>
  <c r="H6" i="14"/>
  <c r="C4" i="25"/>
  <c r="E4" i="25"/>
  <c r="G4" i="25"/>
  <c r="C6" i="25"/>
  <c r="E6" i="25"/>
  <c r="G6" i="25"/>
  <c r="C8" i="25"/>
  <c r="E8" i="25"/>
  <c r="G8" i="25"/>
  <c r="C10" i="25"/>
  <c r="E10" i="25"/>
  <c r="G10" i="25"/>
  <c r="C12" i="25"/>
  <c r="E12" i="25"/>
  <c r="G12" i="25"/>
  <c r="C14" i="25"/>
  <c r="B4" i="24"/>
  <c r="D4" i="24"/>
  <c r="F4" i="24"/>
  <c r="H6" i="24"/>
  <c r="F6" i="24"/>
  <c r="D6" i="24"/>
  <c r="B6" i="24"/>
  <c r="E6" i="24"/>
  <c r="C4" i="14"/>
  <c r="C3" i="14" s="1"/>
  <c r="E4" i="14"/>
  <c r="C6" i="14"/>
  <c r="E6" i="14"/>
  <c r="C8" i="14"/>
  <c r="E8" i="14"/>
  <c r="C10" i="14"/>
  <c r="E10" i="14"/>
  <c r="C12" i="14"/>
  <c r="E12" i="14"/>
  <c r="B4" i="25"/>
  <c r="D4" i="25"/>
  <c r="F4" i="25"/>
  <c r="B6" i="25"/>
  <c r="D6" i="25"/>
  <c r="F6" i="25"/>
  <c r="B8" i="25"/>
  <c r="D8" i="25"/>
  <c r="F8" i="25"/>
  <c r="B10" i="25"/>
  <c r="D10" i="25"/>
  <c r="F10" i="25"/>
  <c r="B12" i="25"/>
  <c r="D12" i="25"/>
  <c r="F12" i="25"/>
  <c r="C4" i="24"/>
  <c r="E4" i="24"/>
  <c r="G4" i="24"/>
  <c r="C6" i="24"/>
  <c r="G6" i="24"/>
  <c r="B8" i="24"/>
  <c r="D8" i="24"/>
  <c r="F8" i="24"/>
  <c r="H8" i="24"/>
  <c r="C4" i="23"/>
  <c r="E4" i="23"/>
  <c r="G4" i="23"/>
  <c r="C6" i="23"/>
  <c r="E6" i="23"/>
  <c r="G6" i="23"/>
  <c r="C8" i="23"/>
  <c r="E8" i="23"/>
  <c r="G8" i="23"/>
  <c r="C10" i="23"/>
  <c r="E10" i="23"/>
  <c r="G10" i="23"/>
  <c r="C12" i="23"/>
  <c r="E12" i="23"/>
  <c r="G12" i="23"/>
  <c r="B4" i="22"/>
  <c r="D4" i="22"/>
  <c r="F4" i="22"/>
  <c r="H4" i="22"/>
  <c r="B6" i="22"/>
  <c r="D6" i="22"/>
  <c r="F6" i="22"/>
  <c r="H6" i="22"/>
  <c r="C4" i="21"/>
  <c r="E4" i="21"/>
  <c r="G4" i="21"/>
  <c r="C6" i="21"/>
  <c r="E6" i="21"/>
  <c r="G6" i="21"/>
  <c r="C8" i="21"/>
  <c r="E8" i="21"/>
  <c r="G8" i="21"/>
  <c r="C10" i="21"/>
  <c r="E10" i="21"/>
  <c r="G10" i="21"/>
  <c r="C12" i="21"/>
  <c r="E12" i="21"/>
  <c r="B4" i="20"/>
  <c r="D4" i="20"/>
  <c r="F4" i="20"/>
  <c r="H4" i="20"/>
  <c r="B6" i="20"/>
  <c r="D6" i="20"/>
  <c r="F6" i="20"/>
  <c r="H6" i="20"/>
  <c r="B8" i="20"/>
  <c r="D8" i="20"/>
  <c r="F8" i="20"/>
  <c r="H8" i="20"/>
  <c r="C4" i="19"/>
  <c r="E4" i="19"/>
  <c r="G4" i="19"/>
  <c r="C6" i="19"/>
  <c r="E6" i="19"/>
  <c r="H6" i="19"/>
  <c r="H4" i="18"/>
  <c r="F4" i="18"/>
  <c r="D4" i="18"/>
  <c r="B4" i="18"/>
  <c r="E4" i="18"/>
  <c r="H6" i="18"/>
  <c r="F6" i="18"/>
  <c r="D6" i="18"/>
  <c r="B6" i="18"/>
  <c r="E6" i="18"/>
  <c r="H8" i="18"/>
  <c r="F8" i="18"/>
  <c r="D8" i="18"/>
  <c r="B8" i="18"/>
  <c r="E8" i="18"/>
  <c r="H10" i="18"/>
  <c r="F10" i="18"/>
  <c r="D10" i="18"/>
  <c r="B10" i="18"/>
  <c r="E10" i="18"/>
  <c r="H12" i="18"/>
  <c r="F12" i="18"/>
  <c r="D12" i="18"/>
  <c r="B12" i="18"/>
  <c r="E12" i="18"/>
  <c r="C4" i="16"/>
  <c r="C6" i="16"/>
  <c r="C8" i="16"/>
  <c r="C10" i="16"/>
  <c r="C12" i="16"/>
  <c r="C14" i="16"/>
  <c r="C8" i="24"/>
  <c r="E8" i="24"/>
  <c r="C10" i="24"/>
  <c r="E10" i="24"/>
  <c r="C12" i="24"/>
  <c r="E12" i="24"/>
  <c r="B4" i="23"/>
  <c r="D4" i="23"/>
  <c r="F4" i="23"/>
  <c r="B6" i="23"/>
  <c r="D6" i="23"/>
  <c r="F6" i="23"/>
  <c r="B8" i="23"/>
  <c r="D8" i="23"/>
  <c r="F8" i="23"/>
  <c r="B10" i="23"/>
  <c r="D10" i="23"/>
  <c r="F10" i="23"/>
  <c r="B12" i="23"/>
  <c r="D12" i="23"/>
  <c r="F12" i="23"/>
  <c r="C4" i="22"/>
  <c r="E4" i="22"/>
  <c r="C6" i="22"/>
  <c r="E6" i="22"/>
  <c r="C8" i="22"/>
  <c r="E8" i="22"/>
  <c r="C10" i="22"/>
  <c r="E10" i="22"/>
  <c r="C12" i="22"/>
  <c r="E12" i="22"/>
  <c r="B4" i="21"/>
  <c r="D4" i="21"/>
  <c r="F4" i="21"/>
  <c r="B6" i="21"/>
  <c r="D6" i="21"/>
  <c r="F6" i="21"/>
  <c r="B8" i="21"/>
  <c r="D8" i="21"/>
  <c r="F8" i="21"/>
  <c r="B10" i="21"/>
  <c r="D10" i="21"/>
  <c r="F10" i="21"/>
  <c r="C4" i="20"/>
  <c r="E4" i="20"/>
  <c r="C6" i="20"/>
  <c r="E6" i="20"/>
  <c r="C8" i="20"/>
  <c r="E8" i="20"/>
  <c r="C10" i="20"/>
  <c r="E10" i="20"/>
  <c r="C12" i="20"/>
  <c r="E12" i="20"/>
  <c r="B4" i="19"/>
  <c r="D4" i="19"/>
  <c r="F4" i="19"/>
  <c r="B6" i="19"/>
  <c r="D6" i="19"/>
  <c r="F6" i="19"/>
  <c r="C4" i="18"/>
  <c r="G4" i="18"/>
  <c r="C6" i="18"/>
  <c r="G6" i="18"/>
  <c r="G8" i="18"/>
  <c r="H4" i="16"/>
  <c r="F4" i="16"/>
  <c r="D4" i="16"/>
  <c r="B4" i="16"/>
  <c r="E4" i="16"/>
  <c r="H6" i="16"/>
  <c r="F6" i="16"/>
  <c r="D6" i="16"/>
  <c r="B6" i="16"/>
  <c r="E6" i="16"/>
  <c r="H8" i="16"/>
  <c r="F8" i="16"/>
  <c r="D8" i="16"/>
  <c r="B8" i="16"/>
  <c r="E8" i="16"/>
  <c r="H10" i="16"/>
  <c r="F10" i="16"/>
  <c r="D10" i="16"/>
  <c r="B10" i="16"/>
  <c r="E10" i="16"/>
  <c r="H12" i="16"/>
  <c r="F12" i="16"/>
  <c r="D12" i="16"/>
  <c r="B12" i="16"/>
  <c r="E12" i="16"/>
  <c r="C8" i="19"/>
  <c r="E8" i="19"/>
  <c r="C10" i="19"/>
  <c r="E10" i="19"/>
  <c r="C12" i="19"/>
  <c r="E12" i="19"/>
  <c r="C4" i="17"/>
  <c r="E4" i="17"/>
  <c r="C6" i="17"/>
  <c r="E6" i="17"/>
  <c r="C8" i="17"/>
  <c r="E8" i="17"/>
  <c r="C10" i="17"/>
  <c r="E10" i="17"/>
  <c r="C12" i="17"/>
  <c r="E12" i="17"/>
  <c r="C4" i="15"/>
  <c r="E4" i="15"/>
  <c r="C6" i="15"/>
  <c r="E6" i="15"/>
  <c r="C8" i="15"/>
  <c r="E8" i="15"/>
  <c r="C10" i="15"/>
  <c r="E10" i="15"/>
  <c r="C12" i="15"/>
  <c r="E12" i="15"/>
  <c r="B3" i="24"/>
  <c r="B3" i="23"/>
  <c r="B3" i="22"/>
  <c r="B3" i="21"/>
  <c r="B3" i="20"/>
  <c r="B3" i="19" l="1"/>
  <c r="B3" i="18"/>
  <c r="B3" i="17"/>
  <c r="B3" i="16" l="1"/>
  <c r="B3" i="25" l="1"/>
  <c r="B3" i="15" l="1"/>
  <c r="B2" i="17" l="1"/>
  <c r="B2" i="22" l="1"/>
  <c r="B2" i="25"/>
  <c r="B2" i="24"/>
  <c r="G3" i="25"/>
  <c r="G3" i="24"/>
  <c r="G3" i="23"/>
  <c r="H3" i="22"/>
  <c r="G3" i="21"/>
  <c r="E3" i="20"/>
  <c r="H3" i="19"/>
  <c r="G3" i="18"/>
  <c r="H3" i="17"/>
  <c r="H3" i="16"/>
  <c r="H3" i="15"/>
  <c r="F3" i="18" l="1"/>
  <c r="D3" i="18"/>
  <c r="H3" i="18"/>
  <c r="D3" i="25"/>
  <c r="F3" i="25"/>
  <c r="H3" i="25"/>
  <c r="C3" i="25"/>
  <c r="E3" i="25"/>
  <c r="D3" i="24"/>
  <c r="F3" i="24"/>
  <c r="H3" i="24"/>
  <c r="C3" i="24"/>
  <c r="E3" i="24"/>
  <c r="D3" i="23"/>
  <c r="F3" i="23"/>
  <c r="H3" i="23"/>
  <c r="C3" i="23"/>
  <c r="E3" i="23"/>
  <c r="C3" i="22"/>
  <c r="E3" i="22"/>
  <c r="G3" i="22"/>
  <c r="D3" i="22"/>
  <c r="F3" i="22"/>
  <c r="D3" i="21"/>
  <c r="F3" i="21"/>
  <c r="H3" i="21"/>
  <c r="C3" i="21"/>
  <c r="E3" i="21"/>
  <c r="C3" i="20"/>
  <c r="G3" i="20"/>
  <c r="D3" i="20"/>
  <c r="F3" i="20"/>
  <c r="H3" i="20"/>
  <c r="C3" i="19"/>
  <c r="E3" i="19"/>
  <c r="G3" i="19"/>
  <c r="D3" i="19"/>
  <c r="F3" i="19"/>
  <c r="C3" i="18"/>
  <c r="E3" i="18"/>
  <c r="C3" i="17"/>
  <c r="E3" i="17"/>
  <c r="G3" i="17"/>
  <c r="D3" i="17"/>
  <c r="F3" i="17"/>
  <c r="C3" i="16"/>
  <c r="E3" i="16"/>
  <c r="G3" i="16"/>
  <c r="D3" i="16"/>
  <c r="F3" i="16"/>
  <c r="C3" i="15"/>
  <c r="E3" i="15"/>
  <c r="G3" i="15"/>
  <c r="D3" i="15"/>
  <c r="F3" i="15"/>
  <c r="B3" i="14"/>
  <c r="G3" i="14" l="1"/>
  <c r="E3" i="14"/>
  <c r="H3" i="14"/>
  <c r="F3" i="14"/>
  <c r="D3" i="14"/>
</calcChain>
</file>

<file path=xl/sharedStrings.xml><?xml version="1.0" encoding="utf-8"?>
<sst xmlns="http://schemas.openxmlformats.org/spreadsheetml/2006/main" count="133" uniqueCount="60">
  <si>
    <t>Notities</t>
  </si>
  <si>
    <t xml:space="preserve"> </t>
  </si>
  <si>
    <t>Kalenderinstellingen</t>
  </si>
  <si>
    <t>Jaar</t>
  </si>
  <si>
    <t>Begin van de week</t>
  </si>
  <si>
    <t>maandag</t>
  </si>
  <si>
    <t>Muziekschool         DE VONK                       Avond</t>
  </si>
  <si>
    <t>1/2DAG                        PRIVE VERHURING       LEZING   SAMENZIJN</t>
  </si>
  <si>
    <t>Muziekschool         DE VONK                       Avond/</t>
  </si>
  <si>
    <t>1/2 dag Vergadering  De Molen</t>
  </si>
  <si>
    <t>Prive verhuur   ganse dag L.L</t>
  </si>
  <si>
    <t>Prive verhuur  halve  dag L.L</t>
  </si>
  <si>
    <t>Groep 1953</t>
  </si>
  <si>
    <t>1/2 DAG PRIVE VERHUUR   P.V.T.</t>
  </si>
  <si>
    <t>Voormiddag 1e Communie      Namiddag M. D.D. Privé verhuur</t>
  </si>
  <si>
    <t>40 jaar Op POst</t>
  </si>
  <si>
    <t>1/2 DAG PRIVE VERHUUR  R.K.</t>
  </si>
  <si>
    <t>OKRA PRAATCAFE  NAMIDDAG EN LIJNDANSEN AVOND</t>
  </si>
  <si>
    <t>OKRA KAARTEN  NAMIDDAG EN LIJNDANSEN AVOND</t>
  </si>
  <si>
    <t>CLUSTERSVERGADERING OKRA 9-212</t>
  </si>
  <si>
    <t>1/2 DAG PRIVE VERHUUR Est. Mar.</t>
  </si>
  <si>
    <t xml:space="preserve">Metamorf Design             </t>
  </si>
  <si>
    <t>1/2 DAG PRIVE VERHUUR   CO.SI.</t>
  </si>
  <si>
    <t>1 DAG PRIVE VERHUUR   JA. KAT;</t>
  </si>
  <si>
    <t>1/2 DAG PRIVE VERHUUR   PEETERTS OHL</t>
  </si>
  <si>
    <t>1/2 DAG PRIVE VERHUUR BL,</t>
  </si>
  <si>
    <t>ORGENTEU                 BRUGGE</t>
  </si>
  <si>
    <t>Prive verhuur   ganse dag Sint Albertus</t>
  </si>
  <si>
    <t>1/2 DAG PRIVE VERHUUR   DE TR.</t>
  </si>
  <si>
    <t>AMICALE GANSE DAG</t>
  </si>
  <si>
    <t>MEERDAAL VOCAAL</t>
  </si>
  <si>
    <t>1/2 DAG PRIVE VERHUUR   E. Van Goeth.</t>
  </si>
  <si>
    <t>1/2 DAG PRIVE VERHUUR   G. Palm.</t>
  </si>
  <si>
    <t>Prive verhuur   ganse dag "Den Engel"</t>
  </si>
  <si>
    <t>Samana 1/2 dag</t>
  </si>
  <si>
    <t>Meerdaal Vocaal 1/2 dag</t>
  </si>
  <si>
    <t>Muziekschool         DE VONK                       ganse dag</t>
  </si>
  <si>
    <t>Prive verhuur   ganse dag R.S.</t>
  </si>
  <si>
    <t>OKRA Lentefeest  EN LIJNDANSEN AVOND</t>
  </si>
  <si>
    <t xml:space="preserve">OP POST GANSE DAG </t>
  </si>
  <si>
    <t>OP POST VOORMIDDAG</t>
  </si>
  <si>
    <r>
      <t xml:space="preserve">OKRA KAARTEN  NAMIDDAG </t>
    </r>
    <r>
      <rPr>
        <sz val="9"/>
        <color theme="9" tint="-0.249977111117893"/>
        <rFont val="Lucida Bright"/>
        <family val="1"/>
        <scheme val="minor"/>
      </rPr>
      <t>AVOND OP POST</t>
    </r>
  </si>
  <si>
    <t>Receptie Priesterwijding  PETERMANS</t>
  </si>
  <si>
    <t xml:space="preserve"> Koffietafel STEENO Lucien  Voor-namiddag/          DE VONK -  Avond</t>
  </si>
  <si>
    <t>Prive verhuur   ganse dag  Donatela</t>
  </si>
  <si>
    <t>VORMSEL 1/2 DAG     GIANFRANCO NAMIDDAG</t>
  </si>
  <si>
    <t xml:space="preserve">Prive verhuur   ganse A.S. </t>
  </si>
  <si>
    <t>Landelijke gilde ganse dag</t>
  </si>
  <si>
    <t>Prive verhuur   halve dag  B.M.</t>
  </si>
  <si>
    <t>Prive verhuur   halve dag O.Y.</t>
  </si>
  <si>
    <t>Muziekschool         DE VONK                      ganse dag</t>
  </si>
  <si>
    <t>Kerkraad 19 U 30</t>
  </si>
  <si>
    <t>OKRA   BBQ   NAMIDDAG</t>
  </si>
  <si>
    <t>Ganse dag                                                              Or Gent</t>
  </si>
  <si>
    <t xml:space="preserve"> 1 DAG   LEX STEJON                     1/2 DAG</t>
  </si>
  <si>
    <t>1 DAG PRIVE VERHUUR  Luy</t>
  </si>
  <si>
    <t>1 DAG PRIVE VERHUUR   J. RA</t>
  </si>
  <si>
    <t>SAMANA HALVE DAG</t>
  </si>
  <si>
    <t>SAMANA  KERSTFEES HALVE DAG</t>
  </si>
  <si>
    <t xml:space="preserve">1 DAG PRIVE VERHUUR        METAMORFOR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</si>
</sst>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d"/>
    <numFmt numFmtId="167" formatCode="_-&quot;kr&quot;\ * #,##0.00_-;\-&quot;kr&quot;\ * #,##0.00_-;_-&quot;kr&quot;\ * &quot;-&quot;??_-;_-@_-"/>
    <numFmt numFmtId="168" formatCode="_-&quot;kr&quot;\ * #,##0_-;\-&quot;kr&quot;\ * #,##0_-;_-&quot;kr&quot;\ * &quot;-&quot;_-;_-@_-"/>
  </numFmts>
  <fonts count="41" x14ac:knownFonts="1">
    <font>
      <sz val="11"/>
      <color theme="1" tint="0.24994659260841701"/>
      <name val="Lucida Bright"/>
      <family val="2"/>
      <scheme val="minor"/>
    </font>
    <font>
      <sz val="11"/>
      <color theme="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2"/>
      <color theme="8" tint="-0.249977111117893"/>
      <name val="Lucida Bright"/>
      <family val="1"/>
      <scheme val="minor"/>
    </font>
    <font>
      <sz val="11"/>
      <color theme="1" tint="0.14999847407452621"/>
      <name val="Lucida Bright"/>
      <family val="1"/>
      <scheme val="minor"/>
    </font>
    <font>
      <sz val="35"/>
      <color theme="1" tint="0.14999847407452621"/>
      <name val="Lucida Bright"/>
      <family val="1"/>
      <scheme val="minor"/>
    </font>
    <font>
      <sz val="12"/>
      <color theme="1" tint="0.14999847407452621"/>
      <name val="Lucida Bright"/>
      <family val="1"/>
      <scheme val="minor"/>
    </font>
    <font>
      <sz val="10"/>
      <color theme="1" tint="0.14999847407452621"/>
      <name val="Lucida Bright"/>
      <family val="1"/>
      <scheme val="minor"/>
    </font>
    <font>
      <sz val="9"/>
      <color theme="1" tint="0.14999847407452621"/>
      <name val="Lucida Bright"/>
      <family val="1"/>
      <scheme val="minor"/>
    </font>
    <font>
      <sz val="11"/>
      <color theme="1" tint="0.14999847407452621"/>
      <name val="Lucida Bright"/>
      <family val="2"/>
      <scheme val="minor"/>
    </font>
    <font>
      <sz val="35"/>
      <color theme="9" tint="-0.499984740745262"/>
      <name val="Cambria"/>
      <family val="1"/>
      <scheme val="major"/>
    </font>
    <font>
      <sz val="35"/>
      <color theme="8" tint="-0.499984740745262"/>
      <name val="Cambria"/>
      <family val="1"/>
      <scheme val="major"/>
    </font>
    <font>
      <sz val="35"/>
      <color theme="5" tint="-0.499984740745262"/>
      <name val="Cambria"/>
      <family val="1"/>
      <scheme val="major"/>
    </font>
    <font>
      <sz val="35"/>
      <color theme="7" tint="-0.499984740745262"/>
      <name val="Cambria"/>
      <family val="1"/>
      <scheme val="major"/>
    </font>
    <font>
      <sz val="12"/>
      <color theme="8" tint="-0.499984740745262"/>
      <name val="Lucida Bright"/>
      <family val="1"/>
      <scheme val="minor"/>
    </font>
    <font>
      <sz val="12"/>
      <color theme="9" tint="-0.499984740745262"/>
      <name val="Lucida Bright"/>
      <family val="1"/>
      <scheme val="minor"/>
    </font>
    <font>
      <sz val="12"/>
      <color theme="7" tint="-0.499984740745262"/>
      <name val="Lucida Bright"/>
      <family val="1"/>
      <scheme val="minor"/>
    </font>
    <font>
      <sz val="12"/>
      <color theme="5" tint="-0.499984740745262"/>
      <name val="Lucida Bright"/>
      <family val="1"/>
      <scheme val="minor"/>
    </font>
    <font>
      <sz val="11"/>
      <color rgb="FF006100"/>
      <name val="Lucida Bright"/>
      <family val="2"/>
      <scheme val="minor"/>
    </font>
    <font>
      <sz val="11"/>
      <color rgb="FF9C0006"/>
      <name val="Lucida Bright"/>
      <family val="2"/>
      <scheme val="minor"/>
    </font>
    <font>
      <sz val="11"/>
      <color rgb="FF9C5700"/>
      <name val="Lucida Bright"/>
      <family val="2"/>
      <scheme val="minor"/>
    </font>
    <font>
      <sz val="11"/>
      <color rgb="FF3F3F76"/>
      <name val="Lucida Bright"/>
      <family val="2"/>
      <scheme val="minor"/>
    </font>
    <font>
      <b/>
      <sz val="11"/>
      <color rgb="FF3F3F3F"/>
      <name val="Lucida Bright"/>
      <family val="2"/>
      <scheme val="minor"/>
    </font>
    <font>
      <b/>
      <sz val="11"/>
      <color rgb="FFFA7D00"/>
      <name val="Lucida Bright"/>
      <family val="2"/>
      <scheme val="minor"/>
    </font>
    <font>
      <sz val="11"/>
      <color rgb="FFFA7D00"/>
      <name val="Lucida Bright"/>
      <family val="2"/>
      <scheme val="minor"/>
    </font>
    <font>
      <sz val="11"/>
      <color rgb="FFFF0000"/>
      <name val="Lucida Bright"/>
      <family val="2"/>
      <scheme val="minor"/>
    </font>
    <font>
      <i/>
      <sz val="11"/>
      <color rgb="FF7F7F7F"/>
      <name val="Lucida Bright"/>
      <family val="2"/>
      <scheme val="minor"/>
    </font>
    <font>
      <b/>
      <sz val="11"/>
      <color theme="1"/>
      <name val="Lucida Bright"/>
      <family val="2"/>
      <scheme val="minor"/>
    </font>
    <font>
      <sz val="11"/>
      <color theme="0"/>
      <name val="Lucida Bright"/>
      <family val="2"/>
      <scheme val="minor"/>
    </font>
    <font>
      <sz val="11"/>
      <color theme="1" tint="0.24994659260841701"/>
      <name val="Calibri"/>
      <family val="2"/>
    </font>
    <font>
      <sz val="9"/>
      <color theme="9" tint="-0.249977111117893"/>
      <name val="Lucida Bright"/>
      <family val="1"/>
      <scheme val="minor"/>
    </font>
  </fonts>
  <fills count="48">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6" tint="0.39997558519241921"/>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2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medium">
        <color theme="9" tint="-0.24994659260841701"/>
      </bottom>
      <diagonal/>
    </border>
    <border>
      <left/>
      <right/>
      <top/>
      <bottom style="medium">
        <color theme="7" tint="-0.24994659260841701"/>
      </bottom>
      <diagonal/>
    </border>
    <border>
      <left/>
      <right/>
      <top/>
      <bottom style="medium">
        <color theme="5"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top"/>
    </xf>
    <xf numFmtId="0" fontId="9" fillId="2" borderId="0" applyNumberFormat="0" applyBorder="0" applyAlignment="0" applyProtection="0"/>
    <xf numFmtId="0" fontId="8" fillId="0" borderId="3" applyNumberFormat="0" applyFill="0" applyProtection="0">
      <alignment horizontal="left" vertical="center" indent="1"/>
    </xf>
    <xf numFmtId="0" fontId="3" fillId="3" borderId="1" applyNumberFormat="0" applyAlignment="0" applyProtection="0"/>
    <xf numFmtId="0" fontId="4" fillId="4" borderId="2" applyNumberFormat="0" applyProtection="0">
      <alignment vertical="center"/>
    </xf>
    <xf numFmtId="0" fontId="5"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11" fillId="5" borderId="0" applyBorder="0" applyProtection="0">
      <alignment horizontal="left" vertical="top" wrapText="1" indent="1"/>
    </xf>
    <xf numFmtId="166" fontId="7" fillId="0" borderId="0">
      <alignment horizontal="left" indent="1"/>
    </xf>
    <xf numFmtId="0" fontId="10" fillId="5"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xf numFmtId="0" fontId="28" fillId="10"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3" borderId="12" applyNumberFormat="0" applyAlignment="0" applyProtection="0"/>
    <xf numFmtId="0" fontId="32" fillId="14" borderId="13" applyNumberFormat="0" applyAlignment="0" applyProtection="0"/>
    <xf numFmtId="0" fontId="33" fillId="14" borderId="12" applyNumberFormat="0" applyAlignment="0" applyProtection="0"/>
    <xf numFmtId="0" fontId="34" fillId="0" borderId="14" applyNumberFormat="0" applyFill="0" applyAlignment="0" applyProtection="0"/>
    <xf numFmtId="0" fontId="3" fillId="15" borderId="15" applyNumberFormat="0" applyAlignment="0" applyProtection="0"/>
    <xf numFmtId="0" fontId="35" fillId="0" borderId="0" applyNumberFormat="0" applyFill="0" applyBorder="0" applyAlignment="0" applyProtection="0"/>
    <xf numFmtId="0" fontId="12" fillId="16" borderId="16" applyNumberFormat="0" applyFont="0" applyAlignment="0" applyProtection="0"/>
    <xf numFmtId="0" fontId="36" fillId="0" borderId="0" applyNumberFormat="0" applyFill="0" applyBorder="0" applyAlignment="0" applyProtection="0"/>
    <xf numFmtId="0" fontId="37" fillId="0" borderId="17"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56">
    <xf numFmtId="0" fontId="0" fillId="0" borderId="0" xfId="0">
      <alignment vertical="top"/>
    </xf>
    <xf numFmtId="0" fontId="14" fillId="0" borderId="0" xfId="0" applyFont="1">
      <alignment vertical="top"/>
    </xf>
    <xf numFmtId="0" fontId="14" fillId="0" borderId="0" xfId="2" applyFont="1" applyFill="1" applyBorder="1" applyAlignment="1">
      <alignment vertical="center"/>
    </xf>
    <xf numFmtId="0" fontId="15" fillId="0" borderId="0" xfId="5" applyFont="1" applyFill="1" applyAlignment="1">
      <alignment horizontal="left" vertical="center"/>
    </xf>
    <xf numFmtId="0" fontId="17" fillId="0" borderId="0" xfId="0" applyFont="1">
      <alignment vertical="top"/>
    </xf>
    <xf numFmtId="0" fontId="18" fillId="0" borderId="0" xfId="0" applyFont="1" applyAlignment="1">
      <alignment horizontal="left" vertical="top" wrapText="1" indent="1"/>
    </xf>
    <xf numFmtId="0" fontId="16" fillId="0" borderId="0" xfId="0" applyFont="1" applyAlignment="1">
      <alignment horizontal="left" vertical="center" indent="1"/>
    </xf>
    <xf numFmtId="0" fontId="18" fillId="6" borderId="0" xfId="13" applyFont="1" applyFill="1" applyBorder="1" applyAlignment="1">
      <alignment horizontal="left" vertical="top" wrapText="1" indent="1"/>
    </xf>
    <xf numFmtId="0" fontId="17" fillId="6" borderId="7" xfId="14" applyFont="1" applyFill="1" applyBorder="1" applyAlignment="1">
      <alignment horizontal="center" vertical="center"/>
    </xf>
    <xf numFmtId="0" fontId="17" fillId="6" borderId="8" xfId="14" applyFont="1" applyFill="1" applyBorder="1" applyAlignment="1">
      <alignment horizontal="center" vertical="center"/>
    </xf>
    <xf numFmtId="0" fontId="17" fillId="0" borderId="5" xfId="16" applyFont="1" applyFill="1" applyBorder="1" applyAlignment="1">
      <alignment horizontal="center" vertical="center"/>
    </xf>
    <xf numFmtId="0" fontId="17" fillId="0" borderId="6" xfId="16" applyFont="1" applyFill="1" applyBorder="1" applyAlignment="1">
      <alignment horizontal="center" vertical="center"/>
    </xf>
    <xf numFmtId="0" fontId="19" fillId="0" borderId="0" xfId="0" applyFont="1">
      <alignment vertical="top"/>
    </xf>
    <xf numFmtId="0" fontId="18" fillId="7" borderId="0" xfId="13" applyFont="1" applyFill="1" applyBorder="1" applyAlignment="1">
      <alignment horizontal="left" vertical="top" wrapText="1" indent="1"/>
    </xf>
    <xf numFmtId="0" fontId="18" fillId="8" borderId="0" xfId="13" applyFont="1" applyFill="1" applyBorder="1" applyAlignment="1">
      <alignment horizontal="left" vertical="top" wrapText="1" indent="1"/>
    </xf>
    <xf numFmtId="0" fontId="18" fillId="9" borderId="0" xfId="13" applyFont="1" applyFill="1" applyBorder="1" applyAlignment="1">
      <alignment horizontal="left" vertical="top" wrapText="1" indent="1"/>
    </xf>
    <xf numFmtId="0" fontId="24" fillId="0" borderId="4" xfId="2" applyFont="1" applyFill="1" applyBorder="1" applyAlignment="1">
      <alignment horizontal="left" vertical="top" indent="1"/>
    </xf>
    <xf numFmtId="0" fontId="25" fillId="0" borderId="9" xfId="2" applyFont="1" applyFill="1" applyBorder="1" applyAlignment="1">
      <alignment horizontal="left" vertical="top" indent="1"/>
    </xf>
    <xf numFmtId="0" fontId="26" fillId="0" borderId="10" xfId="2" applyFont="1" applyFill="1" applyBorder="1" applyAlignment="1">
      <alignment horizontal="left" vertical="top" indent="1"/>
    </xf>
    <xf numFmtId="0" fontId="27" fillId="0" borderId="11" xfId="2" applyFont="1" applyFill="1" applyBorder="1" applyAlignment="1">
      <alignment horizontal="left" vertical="top" indent="1"/>
    </xf>
    <xf numFmtId="166" fontId="16" fillId="0" borderId="0" xfId="12" applyFont="1" applyAlignment="1">
      <alignment horizontal="left" vertical="center" indent="1"/>
    </xf>
    <xf numFmtId="166" fontId="16" fillId="6" borderId="0" xfId="13" applyNumberFormat="1" applyFont="1" applyFill="1" applyBorder="1" applyAlignment="1">
      <alignment horizontal="left" vertical="center" wrapText="1" indent="1"/>
    </xf>
    <xf numFmtId="166" fontId="16" fillId="8" borderId="0" xfId="13" applyNumberFormat="1" applyFont="1" applyFill="1" applyBorder="1" applyAlignment="1">
      <alignment horizontal="left" vertical="center" wrapText="1" indent="1"/>
    </xf>
    <xf numFmtId="166" fontId="16" fillId="9" borderId="0" xfId="13" applyNumberFormat="1" applyFont="1" applyFill="1" applyBorder="1" applyAlignment="1">
      <alignment horizontal="left" vertical="center" wrapText="1" indent="1"/>
    </xf>
    <xf numFmtId="166" fontId="16" fillId="7" borderId="0" xfId="13" applyNumberFormat="1" applyFont="1" applyFill="1" applyBorder="1" applyAlignment="1">
      <alignment horizontal="left" vertical="center" wrapText="1" indent="1"/>
    </xf>
    <xf numFmtId="0" fontId="18" fillId="38" borderId="0" xfId="13" applyFont="1" applyFill="1" applyBorder="1" applyAlignment="1">
      <alignment horizontal="left" vertical="top" wrapText="1" indent="1"/>
    </xf>
    <xf numFmtId="0" fontId="18" fillId="39" borderId="18" xfId="0" applyFont="1" applyFill="1" applyBorder="1" applyAlignment="1">
      <alignment horizontal="left" vertical="top" wrapText="1" indent="1"/>
    </xf>
    <xf numFmtId="0" fontId="18" fillId="38" borderId="18" xfId="13" applyFont="1" applyFill="1" applyBorder="1" applyAlignment="1">
      <alignment horizontal="left" vertical="top" wrapText="1" indent="1"/>
    </xf>
    <xf numFmtId="0" fontId="18" fillId="7" borderId="18" xfId="13" applyFont="1" applyFill="1" applyBorder="1" applyAlignment="1">
      <alignment horizontal="left" vertical="top" wrapText="1" indent="1"/>
    </xf>
    <xf numFmtId="0" fontId="18" fillId="41" borderId="18" xfId="0" applyFont="1" applyFill="1" applyBorder="1" applyAlignment="1">
      <alignment horizontal="left" vertical="top" wrapText="1" indent="1"/>
    </xf>
    <xf numFmtId="0" fontId="18" fillId="40" borderId="18" xfId="0" applyFont="1" applyFill="1" applyBorder="1" applyAlignment="1">
      <alignment horizontal="left" vertical="top" wrapText="1" indent="1"/>
    </xf>
    <xf numFmtId="0" fontId="18" fillId="42" borderId="0" xfId="13" applyFont="1" applyFill="1" applyBorder="1" applyAlignment="1">
      <alignment horizontal="left" vertical="top" wrapText="1" indent="1"/>
    </xf>
    <xf numFmtId="0" fontId="39" fillId="43" borderId="18" xfId="0" applyFont="1" applyFill="1" applyBorder="1">
      <alignment vertical="top"/>
    </xf>
    <xf numFmtId="0" fontId="18" fillId="41" borderId="18" xfId="13" applyFont="1" applyFill="1" applyBorder="1" applyAlignment="1">
      <alignment horizontal="left" vertical="top" wrapText="1" indent="1"/>
    </xf>
    <xf numFmtId="0" fontId="18" fillId="42" borderId="18" xfId="13" applyFont="1" applyFill="1" applyBorder="1" applyAlignment="1">
      <alignment horizontal="left" vertical="top" wrapText="1" indent="1"/>
    </xf>
    <xf numFmtId="0" fontId="18" fillId="44" borderId="18" xfId="13" applyFont="1" applyFill="1" applyBorder="1" applyAlignment="1">
      <alignment horizontal="left" vertical="top" wrapText="1" indent="1"/>
    </xf>
    <xf numFmtId="0" fontId="18" fillId="38" borderId="18" xfId="0" applyFont="1" applyFill="1" applyBorder="1" applyAlignment="1">
      <alignment horizontal="left" vertical="top" wrapText="1" indent="1"/>
    </xf>
    <xf numFmtId="0" fontId="18" fillId="45" borderId="18" xfId="0" applyFont="1" applyFill="1" applyBorder="1" applyAlignment="1">
      <alignment horizontal="left" vertical="top" wrapText="1" indent="1"/>
    </xf>
    <xf numFmtId="0" fontId="18" fillId="38" borderId="19" xfId="13" applyFont="1" applyFill="1" applyBorder="1" applyAlignment="1">
      <alignment horizontal="left" vertical="top" wrapText="1" indent="1"/>
    </xf>
    <xf numFmtId="0" fontId="18" fillId="44" borderId="0" xfId="13" applyFont="1" applyFill="1" applyBorder="1" applyAlignment="1">
      <alignment horizontal="left" vertical="top" wrapText="1" indent="1"/>
    </xf>
    <xf numFmtId="0" fontId="18" fillId="46" borderId="0" xfId="0" applyFont="1" applyFill="1" applyAlignment="1">
      <alignment horizontal="left" vertical="top" wrapText="1" indent="1"/>
    </xf>
    <xf numFmtId="0" fontId="18" fillId="47" borderId="18" xfId="0" applyFont="1" applyFill="1" applyBorder="1" applyAlignment="1">
      <alignment horizontal="left" vertical="top" wrapText="1" indent="1"/>
    </xf>
    <xf numFmtId="0" fontId="18" fillId="44" borderId="0" xfId="0" applyFont="1" applyFill="1" applyAlignment="1">
      <alignment horizontal="left" vertical="top" wrapText="1" indent="1"/>
    </xf>
    <xf numFmtId="0" fontId="21" fillId="0" borderId="0" xfId="5" applyFont="1" applyFill="1" applyBorder="1">
      <alignment vertical="center"/>
    </xf>
    <xf numFmtId="0" fontId="14" fillId="6" borderId="0" xfId="11" applyFont="1" applyFill="1" applyBorder="1" applyAlignment="1">
      <alignment horizontal="left" vertical="center" wrapText="1" indent="1"/>
    </xf>
    <xf numFmtId="0" fontId="18" fillId="6" borderId="0" xfId="11" applyFont="1" applyFill="1" applyBorder="1">
      <alignment horizontal="left" vertical="top" wrapText="1" indent="1"/>
    </xf>
    <xf numFmtId="0" fontId="13" fillId="0" borderId="4" xfId="15" applyFont="1" applyFill="1" applyBorder="1" applyAlignment="1">
      <alignment horizontal="center" vertical="top"/>
    </xf>
    <xf numFmtId="0" fontId="20" fillId="0" borderId="0" xfId="5" applyFont="1" applyFill="1" applyBorder="1">
      <alignment vertical="center"/>
    </xf>
    <xf numFmtId="0" fontId="14" fillId="7" borderId="0" xfId="11" applyFont="1" applyFill="1" applyBorder="1" applyAlignment="1">
      <alignment horizontal="left" vertical="center" wrapText="1" indent="1"/>
    </xf>
    <xf numFmtId="0" fontId="18" fillId="7" borderId="0" xfId="11" applyFont="1" applyFill="1" applyBorder="1">
      <alignment horizontal="left" vertical="top" wrapText="1" indent="1"/>
    </xf>
    <xf numFmtId="0" fontId="23" fillId="0" borderId="0" xfId="5" applyFont="1" applyFill="1" applyBorder="1">
      <alignment vertical="center"/>
    </xf>
    <xf numFmtId="0" fontId="14" fillId="9" borderId="0" xfId="11" applyFont="1" applyFill="1" applyBorder="1" applyAlignment="1">
      <alignment horizontal="left" vertical="center" wrapText="1" indent="1"/>
    </xf>
    <xf numFmtId="0" fontId="18" fillId="9" borderId="0" xfId="11" applyFont="1" applyFill="1" applyBorder="1">
      <alignment horizontal="left" vertical="top" wrapText="1" indent="1"/>
    </xf>
    <xf numFmtId="0" fontId="22" fillId="0" borderId="0" xfId="5" applyFont="1" applyFill="1" applyBorder="1">
      <alignment vertical="center"/>
    </xf>
    <xf numFmtId="0" fontId="14" fillId="8" borderId="0" xfId="11" applyFont="1" applyFill="1" applyBorder="1" applyAlignment="1">
      <alignment horizontal="left" vertical="center" wrapText="1" indent="1"/>
    </xf>
    <xf numFmtId="0" fontId="18" fillId="8" borderId="0" xfId="11" applyFont="1" applyFill="1" applyBorder="1">
      <alignment horizontal="left" vertical="top" wrapText="1" indent="1"/>
    </xf>
  </cellXfs>
  <cellStyles count="50">
    <cellStyle name="20% - Accent1" xfId="29" builtinId="30" customBuiltin="1"/>
    <cellStyle name="20% - Accent2" xfId="32" builtinId="34" customBuiltin="1"/>
    <cellStyle name="20% - Accent3" xfId="36" builtinId="38" customBuiltin="1"/>
    <cellStyle name="20% - Accent4" xfId="40" builtinId="42" customBuiltin="1"/>
    <cellStyle name="20% - Accent5" xfId="43" builtinId="46" customBuiltin="1"/>
    <cellStyle name="20% - Accent6" xfId="47" builtinId="50" customBuiltin="1"/>
    <cellStyle name="40% - Accent1" xfId="1" builtinId="31" customBuiltin="1"/>
    <cellStyle name="40% - Accent2" xfId="33" builtinId="35" customBuiltin="1"/>
    <cellStyle name="40% - Accent3" xfId="37" builtinId="39" customBuiltin="1"/>
    <cellStyle name="40% - Accent4" xfId="41" builtinId="43" customBuiltin="1"/>
    <cellStyle name="40% - Accent5" xfId="44" builtinId="47" customBuiltin="1"/>
    <cellStyle name="40% - Accent6" xfId="48"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5" builtinId="48" customBuiltin="1"/>
    <cellStyle name="60% - Accent6" xfId="49" builtinId="52" customBuiltin="1"/>
    <cellStyle name="Aaneengesloten" xfId="13" xr:uid="{00000000-0005-0000-0000-000003000000}"/>
    <cellStyle name="Accent1" xfId="3" builtinId="29" customBuiltin="1"/>
    <cellStyle name="Accent2" xfId="31" builtinId="33" customBuiltin="1"/>
    <cellStyle name="Accent3" xfId="35" builtinId="37" customBuiltin="1"/>
    <cellStyle name="Accent4" xfId="39" builtinId="41" customBuiltin="1"/>
    <cellStyle name="Accent5" xfId="4" builtinId="45" customBuiltin="1"/>
    <cellStyle name="Accent6" xfId="46" builtinId="49" customBuiltin="1"/>
    <cellStyle name="Berekening" xfId="22" builtinId="22" customBuiltin="1"/>
    <cellStyle name="Controlecel" xfId="24" builtinId="23" customBuiltin="1"/>
    <cellStyle name="Dag" xfId="12" xr:uid="{00000000-0005-0000-0000-000008000000}"/>
    <cellStyle name="Gekoppelde cel" xfId="23" builtinId="24" customBuiltin="1"/>
    <cellStyle name="Goed" xfId="17" builtinId="26" customBuiltin="1"/>
    <cellStyle name="Invoer" xfId="20" builtinId="20" customBuiltin="1"/>
    <cellStyle name="Invoer van instellingen" xfId="14" xr:uid="{00000000-0005-0000-0000-00000F000000}"/>
    <cellStyle name="Komma" xfId="6" builtinId="3" customBuiltin="1"/>
    <cellStyle name="Komma [0]" xfId="7" builtinId="6" customBuiltin="1"/>
    <cellStyle name="Kop 1" xfId="2" builtinId="16" customBuiltin="1"/>
    <cellStyle name="Kop 2" xfId="15" builtinId="17" customBuiltin="1"/>
    <cellStyle name="Kop 3" xfId="16" builtinId="18" customBuiltin="1"/>
    <cellStyle name="Kop 4" xfId="11" builtinId="19" customBuiltin="1"/>
    <cellStyle name="Neutraal" xfId="19" builtinId="28" customBuiltin="1"/>
    <cellStyle name="Notitie" xfId="26" builtinId="10" customBuiltin="1"/>
    <cellStyle name="Ongeldig" xfId="18" builtinId="27" customBuiltin="1"/>
    <cellStyle name="Procent" xfId="10" builtinId="5" customBuiltin="1"/>
    <cellStyle name="Standaard" xfId="0" builtinId="0" customBuiltin="1"/>
    <cellStyle name="Titel" xfId="5" builtinId="15" customBuiltin="1"/>
    <cellStyle name="Totaal" xfId="28" builtinId="25" customBuiltin="1"/>
    <cellStyle name="Uitvoer" xfId="21" builtinId="21" customBuiltin="1"/>
    <cellStyle name="Valuta" xfId="8" builtinId="4" customBuiltin="1"/>
    <cellStyle name="Valuta [0]" xfId="9" builtinId="7" customBuiltin="1"/>
    <cellStyle name="Verklarende tekst" xfId="27" builtinId="53" customBuiltin="1"/>
    <cellStyle name="Waarschuwingstekst" xfId="25" builtinId="11"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Afbeelding 2" descr="Gebouwen en een boom tijdens een Winter" title="Koptekst Winter">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Winter" title="Koptekst Winter">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Afbeelding 2" descr="Gebouwen en een boom tijdens een Lente" title="Koptekst Lente">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Lente" title="Koptekst Lente">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Lente" title="Koptekst Lente">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3" name="Afbeelding 2" descr="Gebouwen en een boom tijdens een Zomer" title="Koptekst Zomer">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Zomer" title="Koptekst Zomer">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48300" y="114300"/>
          <a:ext cx="41529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Zomer" title="Koptekst Zomer">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3" name="Afbeelding 2" descr="Gebouwen en een boom tijdens een Herfst" title="Koptekst Herfst">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Afbeelding 1" descr="Gebouwen en een boom tijdens een Herfst" title="Koptekst Herfst">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1289816</xdr:colOff>
      <xdr:row>1</xdr:row>
      <xdr:rowOff>0</xdr:rowOff>
    </xdr:from>
    <xdr:to>
      <xdr:col>9</xdr:col>
      <xdr:colOff>28575</xdr:colOff>
      <xdr:row>1</xdr:row>
      <xdr:rowOff>1143000</xdr:rowOff>
    </xdr:to>
    <xdr:pic>
      <xdr:nvPicPr>
        <xdr:cNvPr id="2" name="Afbeelding 1" descr="Gebouwen en een boom tijdens een Herfst" title="Koptekst Herfst">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14141" y="114300"/>
          <a:ext cx="4187059"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28575</xdr:colOff>
      <xdr:row>1</xdr:row>
      <xdr:rowOff>1143000</xdr:rowOff>
    </xdr:to>
    <xdr:pic>
      <xdr:nvPicPr>
        <xdr:cNvPr id="2" name="Afbeelding 1" descr="Gebouwen en een boom tijdens een Winter" title="Koptekst Winter">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486400" y="114300"/>
          <a:ext cx="4152900"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zoomScaleNormal="100" workbookViewId="0">
      <selection activeCell="L10" sqref="L10"/>
    </sheetView>
  </sheetViews>
  <sheetFormatPr defaultColWidth="8.88671875" defaultRowHeight="14.25" x14ac:dyDescent="0.2"/>
  <cols>
    <col min="1" max="1" width="1.77734375" style="1" customWidth="1"/>
    <col min="2" max="8" width="15.44140625" style="1" customWidth="1"/>
    <col min="9" max="9" width="1.77734375" style="1" customWidth="1"/>
    <col min="10" max="10" width="8.77734375" style="1" customWidth="1"/>
    <col min="11" max="12" width="15.77734375" style="1" customWidth="1"/>
    <col min="13" max="13" width="1.77734375" style="1" customWidth="1"/>
    <col min="14" max="16384" width="8.88671875" style="1"/>
  </cols>
  <sheetData>
    <row r="1" spans="1:12" ht="9" customHeight="1" x14ac:dyDescent="0.2">
      <c r="I1" s="1" t="s">
        <v>1</v>
      </c>
    </row>
    <row r="2" spans="1:12" ht="100.5" customHeight="1" x14ac:dyDescent="0.2">
      <c r="B2" s="43" t="str">
        <f>"Januari "&amp;CalenderYear</f>
        <v>Januari 2025</v>
      </c>
      <c r="C2" s="43"/>
      <c r="D2" s="43"/>
      <c r="E2" s="2"/>
      <c r="F2" s="2"/>
      <c r="G2" s="2"/>
      <c r="H2" s="3"/>
    </row>
    <row r="3" spans="1:12" s="4" customFormat="1" ht="19.5" customHeight="1" thickBot="1" x14ac:dyDescent="0.25">
      <c r="A3" s="1"/>
      <c r="B3" s="16" t="str">
        <f>BeginVanDeWeek</f>
        <v>maandag</v>
      </c>
      <c r="C3" s="16" t="str">
        <f>TEXT(C4,"dddd")</f>
        <v>dinsdag</v>
      </c>
      <c r="D3" s="16" t="str">
        <f t="shared" ref="D3:H3" si="0">TEXT(D4,"dddd")</f>
        <v>woensdag</v>
      </c>
      <c r="E3" s="16" t="str">
        <f t="shared" si="0"/>
        <v>donderdag</v>
      </c>
      <c r="F3" s="16" t="str">
        <f t="shared" si="0"/>
        <v>vrijdag</v>
      </c>
      <c r="G3" s="16" t="str">
        <f t="shared" si="0"/>
        <v>zaterdag</v>
      </c>
      <c r="H3" s="16" t="str">
        <f t="shared" si="0"/>
        <v>zondag</v>
      </c>
      <c r="K3" s="46" t="s">
        <v>2</v>
      </c>
      <c r="L3" s="46"/>
    </row>
    <row r="4" spans="1:12" s="6" customFormat="1" ht="19.5" customHeight="1" x14ac:dyDescent="0.2">
      <c r="B4" s="20">
        <f t="array" ref="B4:H4">DaysAndWeeks+DATE(CalenderYear,1,1)-WEEKDAY(DATE(CalenderYear,1,1),(BeginVanDeWeek="maandag")+1)+1</f>
        <v>45656</v>
      </c>
      <c r="C4" s="20">
        <v>45657</v>
      </c>
      <c r="D4" s="20">
        <v>45658</v>
      </c>
      <c r="E4" s="20">
        <v>45659</v>
      </c>
      <c r="F4" s="20">
        <v>45660</v>
      </c>
      <c r="G4" s="20">
        <v>45661</v>
      </c>
      <c r="H4" s="20">
        <v>45662</v>
      </c>
      <c r="K4" s="10" t="s">
        <v>3</v>
      </c>
      <c r="L4" s="11" t="s">
        <v>4</v>
      </c>
    </row>
    <row r="5" spans="1:12" s="5" customFormat="1" ht="48" customHeight="1" x14ac:dyDescent="0.2">
      <c r="G5" s="29" t="s">
        <v>13</v>
      </c>
      <c r="H5" s="29" t="s">
        <v>20</v>
      </c>
      <c r="K5" s="8">
        <v>2025</v>
      </c>
      <c r="L5" s="9" t="s">
        <v>5</v>
      </c>
    </row>
    <row r="6" spans="1:12" s="6" customFormat="1" ht="19.5" customHeight="1" x14ac:dyDescent="0.2">
      <c r="B6" s="21">
        <f t="array" ref="B6:H6">DaysAndWeeks+DATE(CalenderYear,1,1)-WEEKDAY(DATE(CalenderYear,1,1),(BeginVanDeWeek="maandag")+1)+8</f>
        <v>45663</v>
      </c>
      <c r="C6" s="21">
        <v>45664</v>
      </c>
      <c r="D6" s="21">
        <v>45665</v>
      </c>
      <c r="E6" s="21">
        <v>45666</v>
      </c>
      <c r="F6" s="21">
        <v>45667</v>
      </c>
      <c r="G6" s="21">
        <v>45668</v>
      </c>
      <c r="H6" s="21">
        <v>45669</v>
      </c>
    </row>
    <row r="7" spans="1:12" s="5" customFormat="1" ht="48" customHeight="1" x14ac:dyDescent="0.2">
      <c r="B7" s="7"/>
      <c r="C7" s="31" t="s">
        <v>17</v>
      </c>
      <c r="D7" s="27" t="s">
        <v>6</v>
      </c>
      <c r="E7" s="7"/>
      <c r="F7" s="7"/>
      <c r="G7" s="7"/>
      <c r="H7" s="7"/>
    </row>
    <row r="8" spans="1:12" s="6" customFormat="1" ht="19.5" customHeight="1" x14ac:dyDescent="0.2">
      <c r="B8" s="20">
        <f t="array" ref="B8:H8">DaysAndWeeks+DATE(CalenderYear,1,1)-WEEKDAY(DATE(CalenderYear,1,1),(BeginVanDeWeek="maandag")+1)+15</f>
        <v>45670</v>
      </c>
      <c r="C8" s="20">
        <v>45671</v>
      </c>
      <c r="D8" s="20">
        <v>45672</v>
      </c>
      <c r="E8" s="20">
        <v>45673</v>
      </c>
      <c r="F8" s="20">
        <v>45674</v>
      </c>
      <c r="G8" s="20">
        <v>45675</v>
      </c>
      <c r="H8" s="20">
        <v>45676</v>
      </c>
    </row>
    <row r="9" spans="1:12" s="5" customFormat="1" ht="48" customHeight="1" x14ac:dyDescent="0.2">
      <c r="C9" s="31" t="s">
        <v>18</v>
      </c>
      <c r="D9" s="27" t="s">
        <v>6</v>
      </c>
      <c r="F9" s="29" t="s">
        <v>25</v>
      </c>
      <c r="G9" s="30" t="s">
        <v>12</v>
      </c>
      <c r="H9" s="26" t="s">
        <v>7</v>
      </c>
    </row>
    <row r="10" spans="1:12" s="6" customFormat="1" ht="19.5" customHeight="1" x14ac:dyDescent="0.2">
      <c r="B10" s="21">
        <f t="array" ref="B10:H10">DaysAndWeeks+DATE(CalenderYear,1,1)-WEEKDAY(DATE(CalenderYear,1,1),(BeginVanDeWeek="maandag")+1)+22</f>
        <v>45677</v>
      </c>
      <c r="C10" s="21">
        <v>45678</v>
      </c>
      <c r="D10" s="21">
        <v>45679</v>
      </c>
      <c r="E10" s="21">
        <v>45680</v>
      </c>
      <c r="F10" s="21">
        <v>45681</v>
      </c>
      <c r="G10" s="21">
        <v>45682</v>
      </c>
      <c r="H10" s="21">
        <v>45683</v>
      </c>
    </row>
    <row r="11" spans="1:12" s="5" customFormat="1" ht="48" customHeight="1" x14ac:dyDescent="0.2">
      <c r="B11" s="7"/>
      <c r="C11" s="31" t="s">
        <v>18</v>
      </c>
      <c r="D11" s="27" t="s">
        <v>8</v>
      </c>
      <c r="E11" s="7"/>
      <c r="F11" s="7"/>
      <c r="G11" s="7"/>
      <c r="H11" s="29" t="s">
        <v>16</v>
      </c>
    </row>
    <row r="12" spans="1:12" s="6" customFormat="1" ht="19.5" customHeight="1" x14ac:dyDescent="0.2">
      <c r="B12" s="20">
        <f t="array" ref="B12:H12">DaysAndWeeks+DATE(CalenderYear,1,1)-WEEKDAY(DATE(CalenderYear,1,1),(BeginVanDeWeek="maandag")+1)+29</f>
        <v>45684</v>
      </c>
      <c r="C12" s="20">
        <v>45685</v>
      </c>
      <c r="D12" s="20">
        <v>45686</v>
      </c>
      <c r="E12" s="20">
        <v>45687</v>
      </c>
      <c r="F12" s="20">
        <v>45688</v>
      </c>
      <c r="G12" s="20">
        <v>45689</v>
      </c>
      <c r="H12" s="20">
        <v>45690</v>
      </c>
    </row>
    <row r="13" spans="1:12" s="5" customFormat="1" ht="48" customHeight="1" x14ac:dyDescent="0.2">
      <c r="C13" s="31" t="s">
        <v>18</v>
      </c>
      <c r="D13" s="35"/>
    </row>
    <row r="14" spans="1:12" s="6" customFormat="1" ht="19.5" customHeight="1" x14ac:dyDescent="0.2">
      <c r="B14" s="21">
        <f t="array" ref="B14:C14">DaysAndWeeks+DATE(CalenderYear,1,1)-WEEKDAY(DATE(CalenderYear,1,1),(BeginVanDeWeek="maandag")+1)+36</f>
        <v>45691</v>
      </c>
      <c r="C14" s="21">
        <v>45692</v>
      </c>
      <c r="D14" s="44" t="s">
        <v>0</v>
      </c>
      <c r="E14" s="44"/>
      <c r="F14" s="44"/>
      <c r="G14" s="44"/>
      <c r="H14" s="44"/>
    </row>
    <row r="15" spans="1:12" s="5" customFormat="1" ht="48" customHeight="1" x14ac:dyDescent="0.2">
      <c r="B15" s="7"/>
      <c r="C15" s="7"/>
      <c r="D15" s="45"/>
      <c r="E15" s="45"/>
      <c r="F15" s="45"/>
      <c r="G15" s="45"/>
      <c r="H15" s="45"/>
    </row>
  </sheetData>
  <mergeCells count="4">
    <mergeCell ref="B2:D2"/>
    <mergeCell ref="D14:H14"/>
    <mergeCell ref="D15:H15"/>
    <mergeCell ref="K3:L3"/>
  </mergeCells>
  <phoneticPr fontId="2" type="noConversion"/>
  <conditionalFormatting sqref="B4:G4">
    <cfRule type="expression" dxfId="23" priority="23">
      <formula>DAY(B4)&gt;8</formula>
    </cfRule>
  </conditionalFormatting>
  <conditionalFormatting sqref="B12:H12 B14:C14">
    <cfRule type="expression" dxfId="22" priority="24">
      <formula>AND(DAY(B12)&gt;=1,DAY(B12)&lt;=15)</formula>
    </cfRule>
  </conditionalFormatting>
  <dataValidations count="13">
    <dataValidation type="list" errorStyle="warning" allowBlank="1" showInputMessage="1" showErrorMessage="1" error="Selecteer een dag in de lijst. Selecteer ANNULEREN en druk op Alt+Pijl-omlaag om een dag uit de vervolgkeuzelijst te kiezen." prompt="Selecteer in deze cel de eerste dag van de week. Druk op Alt+Pijl-omlaag om de vervolgkeuzelijst te openen, druk op Pijl-omlaag en vervolgens op Enter om een keuze te maken." sqref="L5" xr:uid="{00000000-0002-0000-0000-000000000000}">
      <formula1>"zondag, maandag"</formula1>
    </dataValidation>
    <dataValidation allowBlank="1" showInputMessage="1" showErrorMessage="1" prompt="Maak in deze werkmap een aangepaste agenda met één maand. Pas het jaar en de eerste dag van de week aan voor alle maanden met dit werkblad Januari. Elke maand staat op een apart werkblad." sqref="A1" xr:uid="{00000000-0002-0000-0000-000001000000}"/>
    <dataValidation allowBlank="1" showInputMessage="1" showErrorMessage="1" prompt="Voer in de onderstaande cel het jaar in" sqref="K4" xr:uid="{00000000-0002-0000-0000-000002000000}"/>
    <dataValidation allowBlank="1" showInputMessage="1" showErrorMessage="1" prompt="Selecteer de eerste dag van de week in de onderstaande cel" sqref="L4" xr:uid="{00000000-0002-0000-0000-000003000000}"/>
    <dataValidation allowBlank="1" showInputMessage="1" showErrorMessage="1" prompt="Voer in deze cel het jaar in" sqref="K5" xr:uid="{00000000-0002-0000-0000-000004000000}"/>
    <dataValidation allowBlank="1" showInputMessage="1" showErrorMessage="1" prompt="Deze rij bevat de namen van de weekdagen voor deze agenda. Deze cel bevat de eerste dag van de week. Als u de eerste dag van de week wilt wijzigen, voert u in cel L5 op dit werkblad een nieuwe dag in." sqref="B3" xr:uid="{00000000-0002-0000-0000-000005000000}"/>
    <dataValidation allowBlank="1" showInputMessage="1" showErrorMessage="1" prompt="Deze rij en rij 6, 8, 10, 12 en 14 bevatten de kalenderdagen van de week. Als deze cel niet het getal 1 bevat, is dit een dag van de vorige maand. Voer notities in cel D15 in." sqref="B4" xr:uid="{00000000-0002-0000-0000-000006000000}"/>
    <dataValidation allowBlank="1" showInputMessage="1" showErrorMessage="1" prompt="Het jaar in deze cel wordt automatisch bijgewerkt op basis van het jaar dat in cel K5 is ingevoerd. De onderstaande agenda heeft datums voor vorige en volgende maand met een lettertype in een lichtere tint." sqref="B2:D2" xr:uid="{00000000-0002-0000-0000-000007000000}"/>
    <dataValidation allowBlank="1" showInputMessage="1" showErrorMessage="1" prompt="Automatisch bepaalde weekdag" sqref="C3:H3" xr:uid="{00000000-0002-0000-0000-000008000000}"/>
    <dataValidation allowBlank="1" showInputMessage="1" showErrorMessage="1" prompt="Deze rij en rij 7, 9, 11, 13 en 15 zijn cellen voor het invoeren van dagnotities voor de kalenderdag in de cel erboven." sqref="B5" xr:uid="{00000000-0002-0000-0000-000009000000}"/>
    <dataValidation allowBlank="1" showInputMessage="1" prompt="Voer maandnotities in deze cel in" sqref="D15:H15" xr:uid="{00000000-0002-0000-0000-00000A000000}"/>
    <dataValidation allowBlank="1" showInputMessage="1" prompt="Voer maandnotities in de onderstaande cel in" sqref="D14:H14" xr:uid="{00000000-0002-0000-0000-00000B000000}"/>
    <dataValidation allowBlank="1" showInputMessage="1" showErrorMessage="1" prompt="Voer het jaar in en selecteer de eerste dag van de week in de onderstaande cellen. Deze cellen met kalenderinstellingen worden niet afgedrukt." sqref="K3" xr:uid="{00000000-0002-0000-0000-00000C000000}"/>
  </dataValidations>
  <printOptions horizontalCentered="1"/>
  <pageMargins left="0.25" right="0.25" top="0.5" bottom="0.5" header="0.3" footer="0.3"/>
  <pageSetup paperSize="9" orientation="landscape" r:id="rId1"/>
  <headerFooter differentFirst="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zoomScaleNormal="100" workbookViewId="0">
      <selection activeCell="F13" sqref="F13"/>
    </sheetView>
  </sheetViews>
  <sheetFormatPr defaultColWidth="8.88671875" defaultRowHeight="14.25" x14ac:dyDescent="0.2"/>
  <cols>
    <col min="1" max="1" width="1.77734375" style="1" customWidth="1"/>
    <col min="2" max="8" width="15.44140625" style="1" customWidth="1"/>
    <col min="9" max="9" width="1.77734375" style="1" customWidth="1"/>
    <col min="10" max="16384" width="8.88671875" style="1"/>
  </cols>
  <sheetData>
    <row r="1" spans="1:9" ht="9" customHeight="1" x14ac:dyDescent="0.2">
      <c r="I1" s="1" t="s">
        <v>1</v>
      </c>
    </row>
    <row r="2" spans="1:9" ht="100.5" customHeight="1" x14ac:dyDescent="0.2">
      <c r="B2" s="43" t="str">
        <f>"Februari "&amp;CalenderYear</f>
        <v>Februari 2025</v>
      </c>
      <c r="C2" s="43"/>
      <c r="D2" s="43"/>
      <c r="E2" s="2"/>
      <c r="F2" s="2"/>
      <c r="G2" s="2"/>
      <c r="H2" s="3"/>
    </row>
    <row r="3" spans="1:9" s="4" customFormat="1" ht="19.5" customHeight="1" thickBot="1" x14ac:dyDescent="0.25">
      <c r="A3" s="1"/>
      <c r="B3" s="16" t="str">
        <f>BeginVanDeWeek</f>
        <v>maandag</v>
      </c>
      <c r="C3" s="16" t="str">
        <f t="shared" ref="C3:H3" si="0">TEXT(C4,"dddd")</f>
        <v>dinsdag</v>
      </c>
      <c r="D3" s="16" t="str">
        <f t="shared" si="0"/>
        <v>woensdag</v>
      </c>
      <c r="E3" s="16" t="str">
        <f t="shared" si="0"/>
        <v>donderdag</v>
      </c>
      <c r="F3" s="16" t="str">
        <f t="shared" si="0"/>
        <v>vrijdag</v>
      </c>
      <c r="G3" s="16" t="str">
        <f t="shared" si="0"/>
        <v>zaterdag</v>
      </c>
      <c r="H3" s="16" t="str">
        <f t="shared" si="0"/>
        <v>zondag</v>
      </c>
    </row>
    <row r="4" spans="1:9" s="6" customFormat="1" ht="19.5" customHeight="1" x14ac:dyDescent="0.2">
      <c r="B4" s="20">
        <f t="array" ref="B4:H4">DaysAndWeeks+DATE(CalenderYear,2,1)-WEEKDAY(DATE(CalenderYear,2,1),(BeginVanDeWeek="maandag")+1)+1</f>
        <v>45684</v>
      </c>
      <c r="C4" s="20">
        <v>45685</v>
      </c>
      <c r="D4" s="20">
        <v>45686</v>
      </c>
      <c r="E4" s="20">
        <v>45687</v>
      </c>
      <c r="F4" s="20">
        <v>45688</v>
      </c>
      <c r="G4" s="20">
        <v>45689</v>
      </c>
      <c r="H4" s="20">
        <v>45690</v>
      </c>
    </row>
    <row r="5" spans="1:9" s="5" customFormat="1" ht="48" customHeight="1" x14ac:dyDescent="0.2"/>
    <row r="6" spans="1:9" s="6" customFormat="1" ht="19.5" customHeight="1" x14ac:dyDescent="0.2">
      <c r="B6" s="21">
        <f t="array" ref="B6:H6">DaysAndWeeks+DATE(CalenderYear,2,1)-WEEKDAY(DATE(CalenderYear,2,1),(BeginVanDeWeek="maandag")+1)+8</f>
        <v>45691</v>
      </c>
      <c r="C6" s="21">
        <v>45692</v>
      </c>
      <c r="D6" s="21">
        <v>45693</v>
      </c>
      <c r="E6" s="21">
        <v>45694</v>
      </c>
      <c r="F6" s="21">
        <v>45695</v>
      </c>
      <c r="G6" s="21">
        <v>45696</v>
      </c>
      <c r="H6" s="21">
        <v>45697</v>
      </c>
    </row>
    <row r="7" spans="1:9" s="5" customFormat="1" ht="48" customHeight="1" x14ac:dyDescent="0.2">
      <c r="B7" s="7"/>
      <c r="C7" s="31" t="s">
        <v>17</v>
      </c>
      <c r="D7" s="25" t="s">
        <v>6</v>
      </c>
      <c r="E7" s="7"/>
      <c r="F7" s="7"/>
      <c r="G7" s="7"/>
      <c r="H7" s="7"/>
    </row>
    <row r="8" spans="1:9" s="6" customFormat="1" ht="19.5" customHeight="1" x14ac:dyDescent="0.2">
      <c r="B8" s="20">
        <f t="array" ref="B8:H8">DaysAndWeeks+DATE(CalenderYear,2,1)-WEEKDAY(DATE(CalenderYear,2,1),(BeginVanDeWeek="maandag")+1)+15</f>
        <v>45698</v>
      </c>
      <c r="C8" s="20">
        <v>45699</v>
      </c>
      <c r="D8" s="20">
        <v>45700</v>
      </c>
      <c r="E8" s="20">
        <v>45701</v>
      </c>
      <c r="F8" s="20">
        <v>45702</v>
      </c>
      <c r="G8" s="20">
        <v>45703</v>
      </c>
      <c r="H8" s="20">
        <v>45704</v>
      </c>
    </row>
    <row r="9" spans="1:9" s="5" customFormat="1" ht="48" customHeight="1" x14ac:dyDescent="0.2">
      <c r="C9" s="31" t="s">
        <v>18</v>
      </c>
      <c r="D9" s="25" t="s">
        <v>6</v>
      </c>
      <c r="F9" s="32" t="s">
        <v>21</v>
      </c>
      <c r="G9" s="29" t="s">
        <v>22</v>
      </c>
    </row>
    <row r="10" spans="1:9" s="6" customFormat="1" ht="19.5" customHeight="1" x14ac:dyDescent="0.2">
      <c r="B10" s="21">
        <f t="array" ref="B10:H10">DaysAndWeeks+DATE(CalenderYear,2,1)-WEEKDAY(DATE(CalenderYear,2,1),(BeginVanDeWeek="maandag")+1)+22</f>
        <v>45705</v>
      </c>
      <c r="C10" s="21">
        <v>45706</v>
      </c>
      <c r="D10" s="21">
        <v>45707</v>
      </c>
      <c r="E10" s="21">
        <v>45708</v>
      </c>
      <c r="F10" s="21">
        <v>45709</v>
      </c>
      <c r="G10" s="21">
        <v>45710</v>
      </c>
      <c r="H10" s="21">
        <v>45711</v>
      </c>
    </row>
    <row r="11" spans="1:9" s="5" customFormat="1" ht="48" customHeight="1" x14ac:dyDescent="0.2">
      <c r="B11" s="7"/>
      <c r="C11" s="31" t="s">
        <v>18</v>
      </c>
      <c r="D11" s="25" t="s">
        <v>6</v>
      </c>
      <c r="E11" s="7"/>
      <c r="F11" s="7"/>
      <c r="G11" s="7"/>
      <c r="H11" s="7"/>
    </row>
    <row r="12" spans="1:9" s="6" customFormat="1" ht="19.5" customHeight="1" x14ac:dyDescent="0.2">
      <c r="B12" s="20">
        <f t="array" ref="B12:H12">DaysAndWeeks+DATE(CalenderYear,2,1)-WEEKDAY(DATE(CalenderYear,2,1),(BeginVanDeWeek="maandag")+1)+29</f>
        <v>45712</v>
      </c>
      <c r="C12" s="20">
        <v>45713</v>
      </c>
      <c r="D12" s="20">
        <v>45714</v>
      </c>
      <c r="E12" s="20">
        <v>45715</v>
      </c>
      <c r="F12" s="20">
        <v>45716</v>
      </c>
      <c r="G12" s="20">
        <v>45717</v>
      </c>
      <c r="H12" s="20">
        <v>45718</v>
      </c>
    </row>
    <row r="13" spans="1:9" s="5" customFormat="1" ht="48" customHeight="1" x14ac:dyDescent="0.2">
      <c r="C13" s="31" t="s">
        <v>18</v>
      </c>
      <c r="D13" s="25" t="s">
        <v>6</v>
      </c>
      <c r="F13" s="29" t="s">
        <v>28</v>
      </c>
    </row>
    <row r="14" spans="1:9" s="6" customFormat="1" ht="19.5" customHeight="1" x14ac:dyDescent="0.2">
      <c r="B14" s="21">
        <f t="array" ref="B14:C14">DaysAndWeeks+DATE(CalenderYear,2,1)-WEEKDAY(DATE(CalenderYear,2,1),(BeginVanDeWeek="maandag")+1)+36</f>
        <v>45719</v>
      </c>
      <c r="C14" s="21">
        <v>45720</v>
      </c>
      <c r="D14" s="44" t="s">
        <v>0</v>
      </c>
      <c r="E14" s="44"/>
      <c r="F14" s="44"/>
      <c r="G14" s="44"/>
      <c r="H14" s="44"/>
    </row>
    <row r="15" spans="1:9" s="5" customFormat="1" ht="48" customHeight="1" x14ac:dyDescent="0.2">
      <c r="B15" s="7"/>
      <c r="C15" s="7"/>
      <c r="D15" s="45"/>
      <c r="E15" s="45"/>
      <c r="F15" s="45"/>
      <c r="G15" s="45"/>
      <c r="H15" s="45"/>
    </row>
  </sheetData>
  <mergeCells count="3">
    <mergeCell ref="B2:D2"/>
    <mergeCell ref="D14:H14"/>
    <mergeCell ref="D15:H15"/>
  </mergeCells>
  <conditionalFormatting sqref="B4:G4">
    <cfRule type="expression" dxfId="21" priority="1">
      <formula>DAY(B4)&gt;8</formula>
    </cfRule>
  </conditionalFormatting>
  <conditionalFormatting sqref="B12:H12 B14:C14">
    <cfRule type="expression" dxfId="20" priority="2">
      <formula>AND(DAY(B12)&gt;=1,DAY(B12)&lt;=15)</formula>
    </cfRule>
  </conditionalFormatting>
  <dataValidations count="8">
    <dataValidation allowBlank="1" showInputMessage="1" showErrorMessage="1" prompt="Automatisch bepaalde weekdag" sqref="C3:H3" xr:uid="{00000000-0002-0000-01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100-000001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100-000002000000}"/>
    <dataValidation allowBlank="1" showInputMessage="1" showErrorMessage="1" prompt="Maandkalender februari" sqref="A1" xr:uid="{00000000-0002-0000-0100-000003000000}"/>
    <dataValidation allowBlank="1" showInputMessage="1" prompt="Voer maandnotities in de onderstaande cel in" sqref="D14:H14" xr:uid="{00000000-0002-0000-0100-000004000000}"/>
    <dataValidation allowBlank="1" showInputMessage="1" prompt="Voer maandnotities in deze cel in" sqref="D15:H15" xr:uid="{00000000-0002-0000-0100-000005000000}"/>
    <dataValidation allowBlank="1" showInputMessage="1" showErrorMessage="1" prompt="Deze rij en rij 7, 9, 11, 13 en 15 zijn cellen voor het invoeren van dagnotities voor de kalenderdag in de cel erboven." sqref="B5" xr:uid="{00000000-0002-0000-01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100-000007000000}"/>
  </dataValidations>
  <printOptions horizontalCentered="1"/>
  <pageMargins left="0.25" right="0.25" top="0.5" bottom="0.5" header="0.3" footer="0.3"/>
  <pageSetup paperSize="9"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topLeftCell="A3" zoomScaleNormal="100" workbookViewId="0">
      <selection activeCell="C9" sqref="C9"/>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47" t="str">
        <f>"Maart "&amp;CalenderYear</f>
        <v>Maart 2025</v>
      </c>
      <c r="C2" s="47"/>
      <c r="D2" s="47"/>
      <c r="E2" s="2"/>
      <c r="F2" s="2"/>
      <c r="G2" s="2"/>
      <c r="H2" s="3"/>
    </row>
    <row r="3" spans="1:9" s="4" customFormat="1" ht="19.5" customHeight="1" thickBot="1" x14ac:dyDescent="0.25">
      <c r="A3" s="1"/>
      <c r="B3" s="17" t="str">
        <f>BeginVanDeWeek</f>
        <v>maandag</v>
      </c>
      <c r="C3" s="17" t="str">
        <f t="shared" ref="C3:H3" si="0">TEXT(C4,"dddd")</f>
        <v>dinsdag</v>
      </c>
      <c r="D3" s="17" t="str">
        <f t="shared" si="0"/>
        <v>woensdag</v>
      </c>
      <c r="E3" s="17" t="str">
        <f t="shared" si="0"/>
        <v>donderdag</v>
      </c>
      <c r="F3" s="17" t="str">
        <f t="shared" si="0"/>
        <v>vrijdag</v>
      </c>
      <c r="G3" s="17" t="str">
        <f t="shared" si="0"/>
        <v>zaterdag</v>
      </c>
      <c r="H3" s="17" t="str">
        <f t="shared" si="0"/>
        <v>zondag</v>
      </c>
    </row>
    <row r="4" spans="1:9" s="6" customFormat="1" ht="19.5" customHeight="1" x14ac:dyDescent="0.2">
      <c r="B4" s="20">
        <f t="array" ref="B4:H4">DaysAndWeeks+DATE(CalenderYear,3,1)-WEEKDAY(DATE(CalenderYear,3,1),(BeginVanDeWeek="maandag")+1)+1</f>
        <v>45712</v>
      </c>
      <c r="C4" s="20">
        <v>45713</v>
      </c>
      <c r="D4" s="20">
        <v>45714</v>
      </c>
      <c r="E4" s="20">
        <v>45715</v>
      </c>
      <c r="F4" s="20">
        <v>45716</v>
      </c>
      <c r="G4" s="20">
        <v>45717</v>
      </c>
      <c r="H4" s="20">
        <v>45718</v>
      </c>
    </row>
    <row r="5" spans="1:9" s="5" customFormat="1" ht="48" customHeight="1" x14ac:dyDescent="0.2">
      <c r="G5" s="29" t="s">
        <v>24</v>
      </c>
      <c r="H5" s="29" t="s">
        <v>31</v>
      </c>
    </row>
    <row r="6" spans="1:9" s="6" customFormat="1" ht="19.5" customHeight="1" x14ac:dyDescent="0.2">
      <c r="B6" s="24">
        <f t="array" ref="B6:H6">DaysAndWeeks+DATE(CalenderYear,3,1)-WEEKDAY(DATE(CalenderYear,3,1),(BeginVanDeWeek="maandag")+1)+8</f>
        <v>45719</v>
      </c>
      <c r="C6" s="24">
        <v>45720</v>
      </c>
      <c r="D6" s="24">
        <v>45721</v>
      </c>
      <c r="E6" s="24">
        <v>45722</v>
      </c>
      <c r="F6" s="24">
        <v>45723</v>
      </c>
      <c r="G6" s="24">
        <v>45724</v>
      </c>
      <c r="H6" s="24">
        <v>45725</v>
      </c>
    </row>
    <row r="7" spans="1:9" s="5" customFormat="1" ht="48" customHeight="1" x14ac:dyDescent="0.2">
      <c r="B7" s="13"/>
      <c r="C7" s="34" t="s">
        <v>17</v>
      </c>
      <c r="D7" s="33" t="s">
        <v>26</v>
      </c>
      <c r="E7" s="33" t="s">
        <v>26</v>
      </c>
      <c r="F7" s="13"/>
      <c r="G7" s="13"/>
      <c r="H7" s="13"/>
    </row>
    <row r="8" spans="1:9" s="6" customFormat="1" ht="19.5" customHeight="1" x14ac:dyDescent="0.2">
      <c r="B8" s="20">
        <f t="array" ref="B8:H8">DaysAndWeeks+DATE(CalenderYear,3,1)-WEEKDAY(DATE(CalenderYear,3,1),(BeginVanDeWeek="maandag")+1)+15</f>
        <v>45726</v>
      </c>
      <c r="C8" s="20">
        <v>45727</v>
      </c>
      <c r="D8" s="20">
        <v>45728</v>
      </c>
      <c r="E8" s="20">
        <v>45729</v>
      </c>
      <c r="F8" s="20">
        <v>45730</v>
      </c>
      <c r="G8" s="20">
        <v>45731</v>
      </c>
      <c r="H8" s="20">
        <v>45732</v>
      </c>
    </row>
    <row r="9" spans="1:9" s="5" customFormat="1" ht="48" customHeight="1" x14ac:dyDescent="0.2">
      <c r="C9" s="34" t="s">
        <v>18</v>
      </c>
      <c r="D9" s="27" t="s">
        <v>6</v>
      </c>
      <c r="G9" s="27" t="s">
        <v>30</v>
      </c>
      <c r="H9" s="27" t="s">
        <v>30</v>
      </c>
    </row>
    <row r="10" spans="1:9" s="6" customFormat="1" ht="19.5" customHeight="1" x14ac:dyDescent="0.2">
      <c r="B10" s="24">
        <f t="array" ref="B10:H10">DaysAndWeeks+DATE(CalenderYear,3,1)-WEEKDAY(DATE(CalenderYear,3,1),(BeginVanDeWeek="maandag")+1)+22</f>
        <v>45733</v>
      </c>
      <c r="C10" s="24">
        <v>45734</v>
      </c>
      <c r="D10" s="24">
        <v>45735</v>
      </c>
      <c r="E10" s="24">
        <v>45736</v>
      </c>
      <c r="F10" s="24">
        <v>45737</v>
      </c>
      <c r="G10" s="24">
        <v>45738</v>
      </c>
      <c r="H10" s="24">
        <v>45739</v>
      </c>
    </row>
    <row r="11" spans="1:9" s="5" customFormat="1" ht="48" customHeight="1" x14ac:dyDescent="0.2">
      <c r="B11" s="13"/>
      <c r="C11" s="34" t="s">
        <v>18</v>
      </c>
      <c r="D11" s="27" t="s">
        <v>6</v>
      </c>
      <c r="E11" s="13"/>
      <c r="F11" s="13"/>
      <c r="G11" s="13"/>
      <c r="H11" s="13"/>
    </row>
    <row r="12" spans="1:9" s="6" customFormat="1" ht="19.5" customHeight="1" x14ac:dyDescent="0.2">
      <c r="B12" s="20">
        <f t="array" ref="B12:H12">DaysAndWeeks+DATE(CalenderYear,3,1)-WEEKDAY(DATE(CalenderYear,3,1),(BeginVanDeWeek="maandag")+1)+29</f>
        <v>45740</v>
      </c>
      <c r="C12" s="20">
        <v>45741</v>
      </c>
      <c r="D12" s="20">
        <v>45742</v>
      </c>
      <c r="E12" s="20">
        <v>45743</v>
      </c>
      <c r="F12" s="20">
        <v>45744</v>
      </c>
      <c r="G12" s="20">
        <v>45745</v>
      </c>
      <c r="H12" s="20">
        <v>45746</v>
      </c>
    </row>
    <row r="13" spans="1:9" s="5" customFormat="1" ht="48" customHeight="1" x14ac:dyDescent="0.2">
      <c r="C13" s="34" t="s">
        <v>18</v>
      </c>
      <c r="D13" s="27" t="s">
        <v>6</v>
      </c>
      <c r="F13" s="34" t="s">
        <v>19</v>
      </c>
      <c r="G13" s="33" t="s">
        <v>29</v>
      </c>
    </row>
    <row r="14" spans="1:9" s="6" customFormat="1" ht="19.5" customHeight="1" x14ac:dyDescent="0.2">
      <c r="B14" s="24">
        <f t="array" ref="B14:C14">DaysAndWeeks+DATE(CalenderYear,3,1)-WEEKDAY(DATE(CalenderYear,3,1),(BeginVanDeWeek="maandag")+1)+36</f>
        <v>45747</v>
      </c>
      <c r="C14" s="24">
        <v>45748</v>
      </c>
      <c r="D14" s="48" t="s">
        <v>0</v>
      </c>
      <c r="E14" s="48"/>
      <c r="F14" s="48"/>
      <c r="G14" s="48"/>
      <c r="H14" s="48"/>
    </row>
    <row r="15" spans="1:9" s="5" customFormat="1" ht="48" customHeight="1" x14ac:dyDescent="0.2">
      <c r="B15" s="13"/>
      <c r="C15" s="13"/>
      <c r="D15" s="49"/>
      <c r="E15" s="49"/>
      <c r="F15" s="49"/>
      <c r="G15" s="49"/>
      <c r="H15" s="49"/>
    </row>
  </sheetData>
  <mergeCells count="3">
    <mergeCell ref="B2:D2"/>
    <mergeCell ref="D14:H14"/>
    <mergeCell ref="D15:H15"/>
  </mergeCells>
  <conditionalFormatting sqref="B4:G4">
    <cfRule type="expression" dxfId="19" priority="1">
      <formula>DAY(B4)&gt;8</formula>
    </cfRule>
  </conditionalFormatting>
  <conditionalFormatting sqref="B12:H12 B14:C14">
    <cfRule type="expression" dxfId="18" priority="2">
      <formula>AND(DAY(B12)&gt;=1,DAY(B12)&lt;=15)</formula>
    </cfRule>
  </conditionalFormatting>
  <dataValidations count="8">
    <dataValidation allowBlank="1" showInputMessage="1" showErrorMessage="1" prompt="Maandkalender maart" sqref="A1" xr:uid="{00000000-0002-0000-02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200-000001000000}"/>
    <dataValidation allowBlank="1" showInputMessage="1" showErrorMessage="1" prompt="Automatisch bepaalde weekdag" sqref="C3:H3" xr:uid="{00000000-0002-0000-0200-000002000000}"/>
    <dataValidation allowBlank="1" showInputMessage="1" showErrorMessage="1" prompt="Deze rij en rij 6, 8, 10, 12 en 14 bevatten de kalenderdagen van de week. Als deze cel niet het getal 1 bevat, is dit een dag van de vorige maand. Voer notities in cel D15 in." sqref="B4" xr:uid="{00000000-0002-0000-0200-000003000000}"/>
    <dataValidation allowBlank="1" showInputMessage="1" showErrorMessage="1" prompt="Deze rij en rij 7, 9, 11, 13 en 15 zijn cellen voor het invoeren van dagnotities voor de kalenderdag in de cel erboven." sqref="B5" xr:uid="{00000000-0002-0000-0200-000004000000}"/>
    <dataValidation allowBlank="1" showInputMessage="1" prompt="Voer maandnotities in deze cel in" sqref="D15:H15" xr:uid="{00000000-0002-0000-0200-000005000000}"/>
    <dataValidation allowBlank="1" showInputMessage="1" prompt="Voer maandnotities in de onderstaande cel in" sqref="D14:H14" xr:uid="{00000000-0002-0000-0200-000006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200-000007000000}"/>
  </dataValidations>
  <printOptions horizontalCentered="1"/>
  <pageMargins left="0.25" right="0.25" top="0.5" bottom="0.5" header="0.3" footer="0.3"/>
  <pageSetup paperSize="9"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workbookViewId="0">
      <selection activeCell="E9" sqref="E9"/>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47" t="str">
        <f>"April "&amp;CalenderYear</f>
        <v>April 2025</v>
      </c>
      <c r="C2" s="47"/>
      <c r="D2" s="47"/>
      <c r="E2" s="2"/>
      <c r="F2" s="2"/>
      <c r="G2" s="2"/>
      <c r="H2" s="3"/>
    </row>
    <row r="3" spans="1:9" s="4" customFormat="1" ht="19.5" customHeight="1" thickBot="1" x14ac:dyDescent="0.25">
      <c r="A3" s="1"/>
      <c r="B3" s="17" t="str">
        <f>BeginVanDeWeek</f>
        <v>maandag</v>
      </c>
      <c r="C3" s="17" t="str">
        <f t="shared" ref="C3:H3" si="0">TEXT(C4,"dddd")</f>
        <v>dinsdag</v>
      </c>
      <c r="D3" s="17" t="str">
        <f t="shared" si="0"/>
        <v>woensdag</v>
      </c>
      <c r="E3" s="17" t="str">
        <f t="shared" si="0"/>
        <v>donderdag</v>
      </c>
      <c r="F3" s="17" t="str">
        <f t="shared" si="0"/>
        <v>vrijdag</v>
      </c>
      <c r="G3" s="17" t="str">
        <f t="shared" si="0"/>
        <v>zaterdag</v>
      </c>
      <c r="H3" s="17" t="str">
        <f t="shared" si="0"/>
        <v>zondag</v>
      </c>
    </row>
    <row r="4" spans="1:9" s="6" customFormat="1" ht="19.5" customHeight="1" x14ac:dyDescent="0.2">
      <c r="B4" s="20">
        <f t="array" ref="B4:H4">DaysAndWeeks+DATE(CalenderYear,4,1)-WEEKDAY(DATE(CalenderYear,4,1),(BeginVanDeWeek="maandag")+1)+1</f>
        <v>45747</v>
      </c>
      <c r="C4" s="20">
        <v>45748</v>
      </c>
      <c r="D4" s="20">
        <v>45749</v>
      </c>
      <c r="E4" s="20">
        <v>45750</v>
      </c>
      <c r="F4" s="20">
        <v>45751</v>
      </c>
      <c r="G4" s="20">
        <v>45752</v>
      </c>
      <c r="H4" s="20">
        <v>45753</v>
      </c>
    </row>
    <row r="5" spans="1:9" s="5" customFormat="1" ht="48" customHeight="1" x14ac:dyDescent="0.2">
      <c r="C5" s="34" t="s">
        <v>17</v>
      </c>
      <c r="D5" s="27" t="s">
        <v>6</v>
      </c>
      <c r="G5" s="29" t="s">
        <v>32</v>
      </c>
    </row>
    <row r="6" spans="1:9" s="6" customFormat="1" ht="19.5" customHeight="1" x14ac:dyDescent="0.2">
      <c r="B6" s="24">
        <f t="array" ref="B6:H6">DaysAndWeeks+DATE(CalenderYear,4,1)-WEEKDAY(DATE(CalenderYear,4,1),(BeginVanDeWeek="maandag")+1)+8</f>
        <v>45754</v>
      </c>
      <c r="C6" s="24">
        <v>45755</v>
      </c>
      <c r="D6" s="24">
        <v>45756</v>
      </c>
      <c r="E6" s="24">
        <v>45757</v>
      </c>
      <c r="F6" s="24">
        <v>45758</v>
      </c>
      <c r="G6" s="24">
        <v>45759</v>
      </c>
      <c r="H6" s="24">
        <v>45760</v>
      </c>
    </row>
    <row r="7" spans="1:9" s="5" customFormat="1" ht="48" customHeight="1" x14ac:dyDescent="0.2">
      <c r="B7" s="13"/>
      <c r="C7" s="28" t="s">
        <v>34</v>
      </c>
      <c r="D7" s="13"/>
      <c r="E7" s="13"/>
      <c r="F7" s="13"/>
      <c r="G7" s="13"/>
      <c r="H7" s="13"/>
    </row>
    <row r="8" spans="1:9" s="6" customFormat="1" ht="19.5" customHeight="1" x14ac:dyDescent="0.2">
      <c r="B8" s="20">
        <f t="array" ref="B8:H8">DaysAndWeeks+DATE(CalenderYear,4,1)-WEEKDAY(DATE(CalenderYear,4,1),(BeginVanDeWeek="maandag")+1)+15</f>
        <v>45761</v>
      </c>
      <c r="C8" s="20">
        <v>45762</v>
      </c>
      <c r="D8" s="20">
        <v>45763</v>
      </c>
      <c r="E8" s="20">
        <v>45764</v>
      </c>
      <c r="F8" s="20">
        <v>45765</v>
      </c>
      <c r="G8" s="20">
        <v>45766</v>
      </c>
      <c r="H8" s="20">
        <v>45767</v>
      </c>
    </row>
    <row r="9" spans="1:9" s="5" customFormat="1" ht="48" customHeight="1" x14ac:dyDescent="0.2">
      <c r="C9" s="34" t="s">
        <v>41</v>
      </c>
      <c r="D9" s="29" t="s">
        <v>39</v>
      </c>
      <c r="E9" s="29" t="s">
        <v>40</v>
      </c>
    </row>
    <row r="10" spans="1:9" s="6" customFormat="1" ht="19.5" customHeight="1" x14ac:dyDescent="0.2">
      <c r="B10" s="24">
        <f t="array" ref="B10:H10">DaysAndWeeks+DATE(CalenderYear,4,1)-WEEKDAY(DATE(CalenderYear,4,1),(BeginVanDeWeek="maandag")+1)+22</f>
        <v>45768</v>
      </c>
      <c r="C10" s="24">
        <v>45769</v>
      </c>
      <c r="D10" s="24">
        <v>45770</v>
      </c>
      <c r="E10" s="24">
        <v>45771</v>
      </c>
      <c r="F10" s="24">
        <v>45772</v>
      </c>
      <c r="G10" s="24">
        <v>45773</v>
      </c>
      <c r="H10" s="24">
        <v>45774</v>
      </c>
    </row>
    <row r="11" spans="1:9" s="5" customFormat="1" ht="48" customHeight="1" x14ac:dyDescent="0.2">
      <c r="B11" s="13"/>
      <c r="C11" s="34" t="s">
        <v>18</v>
      </c>
      <c r="D11" s="27" t="s">
        <v>6</v>
      </c>
      <c r="E11" s="33" t="s">
        <v>9</v>
      </c>
      <c r="F11" s="13"/>
      <c r="G11" s="27" t="s">
        <v>30</v>
      </c>
      <c r="H11" s="28" t="s">
        <v>14</v>
      </c>
    </row>
    <row r="12" spans="1:9" s="6" customFormat="1" ht="19.5" customHeight="1" x14ac:dyDescent="0.2">
      <c r="B12" s="20">
        <f t="array" ref="B12:H12">DaysAndWeeks+DATE(CalenderYear,4,1)-WEEKDAY(DATE(CalenderYear,4,1),(BeginVanDeWeek="maandag")+1)+29</f>
        <v>45775</v>
      </c>
      <c r="C12" s="20">
        <v>45776</v>
      </c>
      <c r="D12" s="20">
        <v>45777</v>
      </c>
      <c r="E12" s="20">
        <v>45778</v>
      </c>
      <c r="F12" s="20">
        <v>45779</v>
      </c>
      <c r="G12" s="20">
        <v>45780</v>
      </c>
      <c r="H12" s="20">
        <v>45781</v>
      </c>
    </row>
    <row r="13" spans="1:9" s="5" customFormat="1" ht="48" customHeight="1" x14ac:dyDescent="0.2">
      <c r="C13" s="34" t="s">
        <v>18</v>
      </c>
      <c r="D13" s="27" t="s">
        <v>6</v>
      </c>
    </row>
    <row r="14" spans="1:9" s="6" customFormat="1" ht="19.5" customHeight="1" x14ac:dyDescent="0.2">
      <c r="B14" s="24">
        <f t="array" ref="B14:C14">DaysAndWeeks+DATE(CalenderYear,4,1)-WEEKDAY(DATE(CalenderYear,4,1),(BeginVanDeWeek="maandag")+1)+36</f>
        <v>45782</v>
      </c>
      <c r="C14" s="24">
        <v>45783</v>
      </c>
      <c r="D14" s="48" t="s">
        <v>0</v>
      </c>
      <c r="E14" s="48"/>
      <c r="F14" s="48"/>
      <c r="G14" s="48"/>
      <c r="H14" s="48"/>
    </row>
    <row r="15" spans="1:9" s="5" customFormat="1" ht="48" customHeight="1" x14ac:dyDescent="0.2">
      <c r="B15" s="13"/>
      <c r="C15" s="13"/>
      <c r="D15" s="49"/>
      <c r="E15" s="49"/>
      <c r="F15" s="49"/>
      <c r="G15" s="49"/>
      <c r="H15" s="49"/>
    </row>
  </sheetData>
  <mergeCells count="3">
    <mergeCell ref="B2:D2"/>
    <mergeCell ref="D14:H14"/>
    <mergeCell ref="D15:H15"/>
  </mergeCells>
  <conditionalFormatting sqref="B4:G4">
    <cfRule type="expression" dxfId="17" priority="1">
      <formula>DAY(B4)&gt;8</formula>
    </cfRule>
  </conditionalFormatting>
  <conditionalFormatting sqref="B12:H12 B14:C14">
    <cfRule type="expression" dxfId="16" priority="2">
      <formula>AND(DAY(B12)&gt;=1,DAY(B12)&lt;=15)</formula>
    </cfRule>
  </conditionalFormatting>
  <dataValidations count="8">
    <dataValidation allowBlank="1" showInputMessage="1" showErrorMessage="1" prompt="Automatisch bepaalde weekdag" sqref="C3:H3" xr:uid="{00000000-0002-0000-03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300-000001000000}"/>
    <dataValidation allowBlank="1" showInputMessage="1" showErrorMessage="1" prompt="Maandkalender april" sqref="A1" xr:uid="{00000000-0002-0000-0300-000002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300-000003000000}"/>
    <dataValidation allowBlank="1" showInputMessage="1" prompt="Voer maandnotities in de onderstaande cel in" sqref="D14:H14" xr:uid="{00000000-0002-0000-0300-000004000000}"/>
    <dataValidation allowBlank="1" showInputMessage="1" prompt="Voer maandnotities in deze cel in" sqref="D15:H15" xr:uid="{00000000-0002-0000-0300-000005000000}"/>
    <dataValidation allowBlank="1" showInputMessage="1" showErrorMessage="1" prompt="Deze rij en rij 7, 9, 11, 13 en 15 zijn cellen voor het invoeren van dagnotities voor de kalenderdag in de cel erboven." sqref="B5" xr:uid="{00000000-0002-0000-03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300-000007000000}"/>
  </dataValidations>
  <printOptions horizontalCentered="1"/>
  <pageMargins left="0.25" right="0.25" top="0.5" bottom="0.5" header="0.3" footer="0.3"/>
  <pageSetup paperSize="9"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I15"/>
  <sheetViews>
    <sheetView showGridLines="0" topLeftCell="A2" workbookViewId="0">
      <selection activeCell="H7" sqref="H7"/>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47" t="str">
        <f>"Mei "&amp;CalenderYear</f>
        <v>Mei 2025</v>
      </c>
      <c r="C2" s="47"/>
      <c r="D2" s="47"/>
      <c r="E2" s="2"/>
      <c r="F2" s="2"/>
      <c r="G2" s="2"/>
      <c r="H2" s="3"/>
    </row>
    <row r="3" spans="1:9" s="4" customFormat="1" ht="19.5" customHeight="1" thickBot="1" x14ac:dyDescent="0.25">
      <c r="A3" s="1"/>
      <c r="B3" s="17" t="str">
        <f>BeginVanDeWeek</f>
        <v>maandag</v>
      </c>
      <c r="C3" s="17" t="str">
        <f t="shared" ref="C3:H3" si="0">TEXT(C4,"dddd")</f>
        <v>dinsdag</v>
      </c>
      <c r="D3" s="17" t="str">
        <f t="shared" si="0"/>
        <v>woensdag</v>
      </c>
      <c r="E3" s="17" t="str">
        <f t="shared" si="0"/>
        <v>donderdag</v>
      </c>
      <c r="F3" s="17" t="str">
        <f t="shared" si="0"/>
        <v>vrijdag</v>
      </c>
      <c r="G3" s="17" t="str">
        <f t="shared" si="0"/>
        <v>zaterdag</v>
      </c>
      <c r="H3" s="17" t="str">
        <f t="shared" si="0"/>
        <v>zondag</v>
      </c>
    </row>
    <row r="4" spans="1:9" s="6" customFormat="1" ht="19.5" customHeight="1" x14ac:dyDescent="0.2">
      <c r="B4" s="20">
        <f t="array" ref="B4:H4">DaysAndWeeks+DATE(CalenderYear,5,1)-WEEKDAY(DATE(CalenderYear,5,1),(BeginVanDeWeek="maandag")+1)+1</f>
        <v>45775</v>
      </c>
      <c r="C4" s="20">
        <v>45776</v>
      </c>
      <c r="D4" s="20">
        <v>45777</v>
      </c>
      <c r="E4" s="20">
        <v>45778</v>
      </c>
      <c r="F4" s="20">
        <v>45779</v>
      </c>
      <c r="G4" s="20">
        <v>45780</v>
      </c>
      <c r="H4" s="20">
        <v>45781</v>
      </c>
    </row>
    <row r="5" spans="1:9" s="5" customFormat="1" ht="48" customHeight="1" x14ac:dyDescent="0.2"/>
    <row r="6" spans="1:9" s="6" customFormat="1" ht="19.5" customHeight="1" x14ac:dyDescent="0.2">
      <c r="B6" s="24">
        <f t="array" ref="B6:H6">DaysAndWeeks+DATE(CalenderYear,5,1)-WEEKDAY(DATE(CalenderYear,5,1),(BeginVanDeWeek="maandag")+1)+8</f>
        <v>45782</v>
      </c>
      <c r="C6" s="24">
        <v>45783</v>
      </c>
      <c r="D6" s="24">
        <v>45784</v>
      </c>
      <c r="E6" s="24">
        <v>45785</v>
      </c>
      <c r="F6" s="24">
        <v>45786</v>
      </c>
      <c r="G6" s="24">
        <v>45787</v>
      </c>
      <c r="H6" s="24">
        <v>45788</v>
      </c>
    </row>
    <row r="7" spans="1:9" s="5" customFormat="1" ht="48" customHeight="1" x14ac:dyDescent="0.2">
      <c r="B7" s="13"/>
      <c r="C7" s="34" t="s">
        <v>17</v>
      </c>
      <c r="D7" s="25" t="s">
        <v>43</v>
      </c>
      <c r="E7" s="28" t="s">
        <v>15</v>
      </c>
      <c r="F7" s="28" t="s">
        <v>15</v>
      </c>
      <c r="G7" s="28" t="s">
        <v>15</v>
      </c>
      <c r="H7" s="28" t="s">
        <v>15</v>
      </c>
    </row>
    <row r="8" spans="1:9" s="6" customFormat="1" ht="19.5" customHeight="1" x14ac:dyDescent="0.2">
      <c r="B8" s="20">
        <f t="array" ref="B8:H8">DaysAndWeeks+DATE(CalenderYear,5,1)-WEEKDAY(DATE(CalenderYear,5,1),(BeginVanDeWeek="maandag")+1)+15</f>
        <v>45789</v>
      </c>
      <c r="C8" s="20">
        <v>45790</v>
      </c>
      <c r="D8" s="20">
        <v>45791</v>
      </c>
      <c r="E8" s="20">
        <v>45792</v>
      </c>
      <c r="F8" s="20">
        <v>45793</v>
      </c>
      <c r="G8" s="20">
        <v>45794</v>
      </c>
      <c r="H8" s="20">
        <v>45795</v>
      </c>
    </row>
    <row r="9" spans="1:9" s="5" customFormat="1" ht="48" customHeight="1" x14ac:dyDescent="0.2">
      <c r="B9" s="28" t="s">
        <v>15</v>
      </c>
      <c r="C9" s="34" t="s">
        <v>18</v>
      </c>
      <c r="D9" s="25" t="s">
        <v>6</v>
      </c>
      <c r="G9" s="25" t="s">
        <v>6</v>
      </c>
    </row>
    <row r="10" spans="1:9" s="6" customFormat="1" ht="19.5" customHeight="1" x14ac:dyDescent="0.2">
      <c r="B10" s="24">
        <f t="array" ref="B10:H10">DaysAndWeeks+DATE(CalenderYear,5,1)-WEEKDAY(DATE(CalenderYear,5,1),(BeginVanDeWeek="maandag")+1)+22</f>
        <v>45796</v>
      </c>
      <c r="C10" s="24">
        <v>45797</v>
      </c>
      <c r="D10" s="24">
        <v>45798</v>
      </c>
      <c r="E10" s="24">
        <v>45799</v>
      </c>
      <c r="F10" s="24">
        <v>45800</v>
      </c>
      <c r="G10" s="24">
        <v>45801</v>
      </c>
      <c r="H10" s="24">
        <v>45802</v>
      </c>
    </row>
    <row r="11" spans="1:9" s="5" customFormat="1" ht="48" customHeight="1" x14ac:dyDescent="0.2">
      <c r="B11" s="13"/>
      <c r="C11" s="34" t="s">
        <v>18</v>
      </c>
      <c r="D11" s="25" t="s">
        <v>6</v>
      </c>
      <c r="E11" s="25" t="s">
        <v>6</v>
      </c>
      <c r="F11" s="13"/>
      <c r="G11" s="33" t="s">
        <v>10</v>
      </c>
      <c r="H11" s="33" t="s">
        <v>11</v>
      </c>
    </row>
    <row r="12" spans="1:9" s="6" customFormat="1" ht="19.5" customHeight="1" x14ac:dyDescent="0.2">
      <c r="B12" s="20">
        <f t="array" ref="B12:H12">DaysAndWeeks+DATE(CalenderYear,5,1)-WEEKDAY(DATE(CalenderYear,5,1),(BeginVanDeWeek="maandag")+1)+29</f>
        <v>45803</v>
      </c>
      <c r="C12" s="20">
        <v>45804</v>
      </c>
      <c r="D12" s="20">
        <v>45805</v>
      </c>
      <c r="E12" s="20">
        <v>45806</v>
      </c>
      <c r="F12" s="20">
        <v>45807</v>
      </c>
      <c r="G12" s="20">
        <v>45808</v>
      </c>
      <c r="H12" s="20">
        <v>45809</v>
      </c>
    </row>
    <row r="13" spans="1:9" s="5" customFormat="1" ht="48" customHeight="1" x14ac:dyDescent="0.2">
      <c r="C13" s="34" t="s">
        <v>18</v>
      </c>
      <c r="D13" s="25" t="s">
        <v>6</v>
      </c>
    </row>
    <row r="14" spans="1:9" s="6" customFormat="1" ht="19.5" customHeight="1" x14ac:dyDescent="0.2">
      <c r="B14" s="24">
        <f t="array" ref="B14:C14">DaysAndWeeks+DATE(CalenderYear,5,1)-WEEKDAY(DATE(CalenderYear,5,1),(BeginVanDeWeek="maandag")+1)+36</f>
        <v>45810</v>
      </c>
      <c r="C14" s="24">
        <v>45811</v>
      </c>
      <c r="D14" s="48" t="s">
        <v>0</v>
      </c>
      <c r="E14" s="48"/>
      <c r="F14" s="48"/>
      <c r="G14" s="48"/>
      <c r="H14" s="48"/>
    </row>
    <row r="15" spans="1:9" s="5" customFormat="1" ht="48" customHeight="1" x14ac:dyDescent="0.2">
      <c r="B15" s="13"/>
      <c r="C15" s="13"/>
      <c r="D15" s="49"/>
      <c r="E15" s="49"/>
      <c r="F15" s="49"/>
      <c r="G15" s="49"/>
      <c r="H15" s="49"/>
    </row>
  </sheetData>
  <mergeCells count="3">
    <mergeCell ref="B2:D2"/>
    <mergeCell ref="D14:H14"/>
    <mergeCell ref="D15:H15"/>
  </mergeCells>
  <conditionalFormatting sqref="B4:G4">
    <cfRule type="expression" dxfId="15" priority="1">
      <formula>DAY(B4)&gt;8</formula>
    </cfRule>
  </conditionalFormatting>
  <conditionalFormatting sqref="B12:H12 B14:C14">
    <cfRule type="expression" dxfId="14" priority="2">
      <formula>AND(DAY(B12)&gt;=1,DAY(B12)&lt;=15)</formula>
    </cfRule>
  </conditionalFormatting>
  <dataValidations count="8">
    <dataValidation allowBlank="1" showInputMessage="1" showErrorMessage="1" prompt="Automatisch bepaalde weekdag" sqref="C3:H3" xr:uid="{00000000-0002-0000-04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400-000001000000}"/>
    <dataValidation allowBlank="1" showInputMessage="1" showErrorMessage="1" prompt="Maandkalender mei" sqref="A1" xr:uid="{00000000-0002-0000-0400-000002000000}"/>
    <dataValidation allowBlank="1" showInputMessage="1" showErrorMessage="1" prompt="Deze rij en rij 6, 8, 10, 12 en 14 bevatten de kalenderdagen van de week. Als deze cel niet het getal 1 bevat, is dit een dag van de vorige maand. Voer notities in cel D15 in." sqref="B4" xr:uid="{00000000-0002-0000-0400-000003000000}"/>
    <dataValidation allowBlank="1" showInputMessage="1" showErrorMessage="1" prompt="Deze rij en rij 7, 9, 11, 13 en 15 zijn cellen voor het invoeren van dagnotities voor de kalenderdag in de cel erboven." sqref="B5" xr:uid="{00000000-0002-0000-0400-000004000000}"/>
    <dataValidation allowBlank="1" showInputMessage="1" prompt="Voer maandnotities in deze cel in" sqref="D15:H15" xr:uid="{00000000-0002-0000-0400-000005000000}"/>
    <dataValidation allowBlank="1" showInputMessage="1" prompt="Voer maandnotities in de onderstaande cel in" sqref="D14:H14" xr:uid="{00000000-0002-0000-0400-000006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400-000007000000}"/>
  </dataValidations>
  <printOptions horizontalCentered="1"/>
  <pageMargins left="0.25" right="0.25" top="0.5" bottom="0.5" header="0.3" footer="0.3"/>
  <pageSetup paperSize="9"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workbookViewId="0">
      <selection activeCell="C9" sqref="C9"/>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50" t="str">
        <f>"Juni "&amp;CalenderYear</f>
        <v>Juni 2025</v>
      </c>
      <c r="C2" s="50"/>
      <c r="D2" s="50"/>
      <c r="E2" s="2"/>
      <c r="F2" s="2"/>
      <c r="G2" s="2"/>
      <c r="H2" s="3"/>
    </row>
    <row r="3" spans="1:9" s="4" customFormat="1" ht="19.5" customHeight="1" thickBot="1" x14ac:dyDescent="0.25">
      <c r="A3" s="1"/>
      <c r="B3" s="18" t="str">
        <f>BeginVanDeWeek</f>
        <v>maandag</v>
      </c>
      <c r="C3" s="18" t="str">
        <f t="shared" ref="C3:H3" si="0">TEXT(C4,"dddd")</f>
        <v>dinsdag</v>
      </c>
      <c r="D3" s="18" t="str">
        <f t="shared" si="0"/>
        <v>woensdag</v>
      </c>
      <c r="E3" s="18" t="str">
        <f t="shared" si="0"/>
        <v>donderdag</v>
      </c>
      <c r="F3" s="18" t="str">
        <f t="shared" si="0"/>
        <v>vrijdag</v>
      </c>
      <c r="G3" s="18" t="str">
        <f t="shared" si="0"/>
        <v>zaterdag</v>
      </c>
      <c r="H3" s="18" t="str">
        <f t="shared" si="0"/>
        <v>zondag</v>
      </c>
    </row>
    <row r="4" spans="1:9" s="6" customFormat="1" ht="19.5" customHeight="1" x14ac:dyDescent="0.2">
      <c r="B4" s="20">
        <f t="array" ref="B4:H4">DaysAndWeeks+DATE(CalenderYear,6,1)-WEEKDAY(DATE(CalenderYear,6,1),(BeginVanDeWeek="maandag")+1)+1</f>
        <v>45803</v>
      </c>
      <c r="C4" s="20">
        <v>45804</v>
      </c>
      <c r="D4" s="20">
        <v>45805</v>
      </c>
      <c r="E4" s="20">
        <v>45806</v>
      </c>
      <c r="F4" s="20">
        <v>45807</v>
      </c>
      <c r="G4" s="20">
        <v>45808</v>
      </c>
      <c r="H4" s="20">
        <v>45809</v>
      </c>
    </row>
    <row r="5" spans="1:9" s="5" customFormat="1" ht="48" customHeight="1" x14ac:dyDescent="0.2">
      <c r="H5" s="29" t="s">
        <v>45</v>
      </c>
    </row>
    <row r="6" spans="1:9" s="6" customFormat="1" ht="19.5" customHeight="1" x14ac:dyDescent="0.2">
      <c r="B6" s="23">
        <f t="array" ref="B6:H6">DaysAndWeeks+DATE(CalenderYear,6,1)-WEEKDAY(DATE(CalenderYear,6,1),(BeginVanDeWeek="maandag")+1)+8</f>
        <v>45810</v>
      </c>
      <c r="C6" s="23">
        <v>45811</v>
      </c>
      <c r="D6" s="23">
        <v>45812</v>
      </c>
      <c r="E6" s="23">
        <v>45813</v>
      </c>
      <c r="F6" s="23">
        <v>45814</v>
      </c>
      <c r="G6" s="23">
        <v>45815</v>
      </c>
      <c r="H6" s="23">
        <v>45816</v>
      </c>
    </row>
    <row r="7" spans="1:9" s="5" customFormat="1" ht="48" customHeight="1" x14ac:dyDescent="0.2">
      <c r="B7" s="15"/>
      <c r="C7" s="34" t="s">
        <v>38</v>
      </c>
      <c r="D7" s="27" t="s">
        <v>6</v>
      </c>
      <c r="E7" s="15"/>
      <c r="F7" s="33" t="s">
        <v>48</v>
      </c>
      <c r="G7" s="33" t="s">
        <v>49</v>
      </c>
      <c r="H7" s="15"/>
    </row>
    <row r="8" spans="1:9" s="6" customFormat="1" ht="19.5" customHeight="1" x14ac:dyDescent="0.2">
      <c r="B8" s="20">
        <f t="array" ref="B8:H8">DaysAndWeeks+DATE(CalenderYear,6,1)-WEEKDAY(DATE(CalenderYear,6,1),(BeginVanDeWeek="maandag")+1)+15</f>
        <v>45817</v>
      </c>
      <c r="C8" s="20">
        <v>45818</v>
      </c>
      <c r="D8" s="20">
        <v>45819</v>
      </c>
      <c r="E8" s="20">
        <v>45820</v>
      </c>
      <c r="F8" s="20">
        <v>45821</v>
      </c>
      <c r="G8" s="20">
        <v>45822</v>
      </c>
      <c r="H8" s="20">
        <v>45823</v>
      </c>
    </row>
    <row r="9" spans="1:9" s="5" customFormat="1" ht="48" customHeight="1" x14ac:dyDescent="0.2">
      <c r="C9" s="34" t="s">
        <v>18</v>
      </c>
      <c r="D9" s="27" t="s">
        <v>36</v>
      </c>
      <c r="F9" s="39"/>
      <c r="G9" s="38" t="s">
        <v>50</v>
      </c>
      <c r="H9" s="33" t="s">
        <v>44</v>
      </c>
    </row>
    <row r="10" spans="1:9" s="6" customFormat="1" ht="19.5" customHeight="1" x14ac:dyDescent="0.2">
      <c r="B10" s="23">
        <f t="array" ref="B10:H10">DaysAndWeeks+DATE(CalenderYear,6,1)-WEEKDAY(DATE(CalenderYear,6,1),(BeginVanDeWeek="maandag")+1)+22</f>
        <v>45824</v>
      </c>
      <c r="C10" s="23">
        <v>45825</v>
      </c>
      <c r="D10" s="23">
        <v>45826</v>
      </c>
      <c r="E10" s="23">
        <v>45827</v>
      </c>
      <c r="F10" s="23">
        <v>45828</v>
      </c>
      <c r="G10" s="23">
        <v>45829</v>
      </c>
      <c r="H10" s="23">
        <v>45830</v>
      </c>
    </row>
    <row r="11" spans="1:9" s="5" customFormat="1" ht="48" customHeight="1" x14ac:dyDescent="0.2">
      <c r="B11" s="15"/>
      <c r="C11" s="15"/>
      <c r="D11" s="27" t="s">
        <v>6</v>
      </c>
      <c r="E11" s="15"/>
      <c r="F11" s="33" t="s">
        <v>46</v>
      </c>
      <c r="G11" s="33" t="s">
        <v>27</v>
      </c>
      <c r="H11" s="33" t="s">
        <v>33</v>
      </c>
    </row>
    <row r="12" spans="1:9" s="6" customFormat="1" ht="19.5" customHeight="1" x14ac:dyDescent="0.2">
      <c r="B12" s="20">
        <f t="array" ref="B12:H12">DaysAndWeeks+DATE(CalenderYear,6,1)-WEEKDAY(DATE(CalenderYear,6,1),(BeginVanDeWeek="maandag")+1)+29</f>
        <v>45831</v>
      </c>
      <c r="C12" s="20">
        <v>45832</v>
      </c>
      <c r="D12" s="20">
        <v>45833</v>
      </c>
      <c r="E12" s="20">
        <v>45834</v>
      </c>
      <c r="F12" s="20">
        <v>45835</v>
      </c>
      <c r="G12" s="20">
        <v>45836</v>
      </c>
      <c r="H12" s="20">
        <v>45837</v>
      </c>
    </row>
    <row r="13" spans="1:9" s="5" customFormat="1" ht="48" customHeight="1" x14ac:dyDescent="0.2">
      <c r="C13" s="34" t="s">
        <v>18</v>
      </c>
      <c r="H13" s="29" t="s">
        <v>35</v>
      </c>
    </row>
    <row r="14" spans="1:9" s="6" customFormat="1" ht="19.5" customHeight="1" x14ac:dyDescent="0.2">
      <c r="B14" s="23">
        <f t="array" ref="B14:C14">DaysAndWeeks+DATE(CalenderYear,6,1)-WEEKDAY(DATE(CalenderYear,6,1),(BeginVanDeWeek="maandag")+1)+36</f>
        <v>45838</v>
      </c>
      <c r="C14" s="23">
        <v>45839</v>
      </c>
      <c r="D14" s="51" t="s">
        <v>0</v>
      </c>
      <c r="E14" s="51"/>
      <c r="F14" s="51"/>
      <c r="G14" s="51"/>
      <c r="H14" s="51"/>
    </row>
    <row r="15" spans="1:9" s="5" customFormat="1" ht="48" customHeight="1" x14ac:dyDescent="0.2">
      <c r="B15" s="15"/>
      <c r="C15" s="15"/>
      <c r="D15" s="52"/>
      <c r="E15" s="52"/>
      <c r="F15" s="52"/>
      <c r="G15" s="52"/>
      <c r="H15" s="52"/>
    </row>
  </sheetData>
  <mergeCells count="3">
    <mergeCell ref="B2:D2"/>
    <mergeCell ref="D14:H14"/>
    <mergeCell ref="D15:H15"/>
  </mergeCells>
  <conditionalFormatting sqref="B4:G4">
    <cfRule type="expression" dxfId="13" priority="1">
      <formula>DAY(B4)&gt;8</formula>
    </cfRule>
  </conditionalFormatting>
  <conditionalFormatting sqref="B12:H12 B14:C14">
    <cfRule type="expression" dxfId="12" priority="2">
      <formula>AND(DAY(B12)&gt;=1,DAY(B12)&lt;=15)</formula>
    </cfRule>
  </conditionalFormatting>
  <dataValidations count="8">
    <dataValidation allowBlank="1" showInputMessage="1" showErrorMessage="1" prompt="Automatisch bepaalde weekdag" sqref="C3:H3" xr:uid="{00000000-0002-0000-0500-000000000000}"/>
    <dataValidation allowBlank="1" showInputMessage="1" showErrorMessage="1" prompt="Maandkalender juni" sqref="A1" xr:uid="{00000000-0002-0000-0500-000001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500-000002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500-000003000000}"/>
    <dataValidation allowBlank="1" showInputMessage="1" prompt="Voer maandnotities in de onderstaande cel in" sqref="D14:H14" xr:uid="{00000000-0002-0000-0500-000004000000}"/>
    <dataValidation allowBlank="1" showInputMessage="1" prompt="Voer maandnotities in deze cel in" sqref="D15:H15" xr:uid="{00000000-0002-0000-0500-000005000000}"/>
    <dataValidation allowBlank="1" showInputMessage="1" showErrorMessage="1" prompt="Deze rij en rij 7, 9, 11, 13 en 15 zijn cellen voor het invoeren van dagnotities voor de kalenderdag in de cel erboven." sqref="B5" xr:uid="{00000000-0002-0000-05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500-000007000000}"/>
  </dataValidations>
  <printOptions horizontalCentered="1"/>
  <pageMargins left="0.25" right="0.25" top="0.5" bottom="0.5" header="0.3" footer="0.3"/>
  <pageSetup paperSize="9"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I15"/>
  <sheetViews>
    <sheetView showGridLines="0" zoomScaleNormal="100" workbookViewId="0">
      <selection activeCell="K5" sqref="K5"/>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50" t="str">
        <f>"Juli "&amp;CalenderYear</f>
        <v>Juli 2025</v>
      </c>
      <c r="C2" s="50"/>
      <c r="D2" s="50"/>
      <c r="E2" s="2"/>
      <c r="F2" s="2"/>
      <c r="G2" s="2"/>
      <c r="H2" s="3"/>
    </row>
    <row r="3" spans="1:9" s="4" customFormat="1" ht="19.5" customHeight="1" thickBot="1" x14ac:dyDescent="0.25">
      <c r="A3" s="1"/>
      <c r="B3" s="18" t="str">
        <f>BeginVanDeWeek</f>
        <v>maandag</v>
      </c>
      <c r="C3" s="18" t="str">
        <f t="shared" ref="C3:H3" si="0">TEXT(C4,"dddd")</f>
        <v>dinsdag</v>
      </c>
      <c r="D3" s="18" t="str">
        <f t="shared" si="0"/>
        <v>woensdag</v>
      </c>
      <c r="E3" s="18" t="str">
        <f t="shared" si="0"/>
        <v>donderdag</v>
      </c>
      <c r="F3" s="18" t="str">
        <f t="shared" si="0"/>
        <v>vrijdag</v>
      </c>
      <c r="G3" s="18" t="str">
        <f t="shared" si="0"/>
        <v>zaterdag</v>
      </c>
      <c r="H3" s="18" t="str">
        <f t="shared" si="0"/>
        <v>zondag</v>
      </c>
    </row>
    <row r="4" spans="1:9" s="6" customFormat="1" ht="19.5" customHeight="1" x14ac:dyDescent="0.2">
      <c r="B4" s="20">
        <f t="array" ref="B4:H4">DaysAndWeeks+DATE(CalenderYear,7,1)-WEEKDAY(DATE(CalenderYear,7,1),(BeginVanDeWeek="maandag")+1)+1</f>
        <v>45838</v>
      </c>
      <c r="C4" s="20">
        <v>45839</v>
      </c>
      <c r="D4" s="20">
        <v>45840</v>
      </c>
      <c r="E4" s="20">
        <v>45841</v>
      </c>
      <c r="F4" s="20">
        <v>45842</v>
      </c>
      <c r="G4" s="20">
        <v>45843</v>
      </c>
      <c r="H4" s="20">
        <v>45844</v>
      </c>
    </row>
    <row r="5" spans="1:9" s="5" customFormat="1" ht="48" customHeight="1" x14ac:dyDescent="0.2"/>
    <row r="6" spans="1:9" s="6" customFormat="1" ht="19.5" customHeight="1" x14ac:dyDescent="0.2">
      <c r="B6" s="23">
        <f t="array" ref="B6:H6">DaysAndWeeks+DATE(CalenderYear,7,1)-WEEKDAY(DATE(CalenderYear,7,1),(BeginVanDeWeek="maandag")+1)+8</f>
        <v>45845</v>
      </c>
      <c r="C6" s="23">
        <v>45846</v>
      </c>
      <c r="D6" s="23">
        <v>45847</v>
      </c>
      <c r="E6" s="23">
        <v>45848</v>
      </c>
      <c r="F6" s="23">
        <v>45849</v>
      </c>
      <c r="G6" s="23">
        <v>45850</v>
      </c>
      <c r="H6" s="23">
        <v>45851</v>
      </c>
    </row>
    <row r="7" spans="1:9" s="5" customFormat="1" ht="48" customHeight="1" x14ac:dyDescent="0.2">
      <c r="B7" s="33" t="s">
        <v>51</v>
      </c>
      <c r="C7" s="15"/>
      <c r="D7" s="15"/>
      <c r="E7" s="15"/>
      <c r="F7" s="15"/>
      <c r="G7" s="15"/>
      <c r="H7" s="15"/>
    </row>
    <row r="8" spans="1:9" s="6" customFormat="1" ht="19.5" customHeight="1" x14ac:dyDescent="0.2">
      <c r="B8" s="20">
        <f t="array" ref="B8:H8">DaysAndWeeks+DATE(CalenderYear,7,1)-WEEKDAY(DATE(CalenderYear,7,1),(BeginVanDeWeek="maandag")+1)+15</f>
        <v>45852</v>
      </c>
      <c r="C8" s="20">
        <v>45853</v>
      </c>
      <c r="D8" s="20">
        <v>45854</v>
      </c>
      <c r="E8" s="20">
        <v>45855</v>
      </c>
      <c r="F8" s="20">
        <v>45856</v>
      </c>
      <c r="G8" s="20">
        <v>45857</v>
      </c>
      <c r="H8" s="20">
        <v>45858</v>
      </c>
    </row>
    <row r="9" spans="1:9" s="5" customFormat="1" ht="48" customHeight="1" x14ac:dyDescent="0.2"/>
    <row r="10" spans="1:9" s="6" customFormat="1" ht="19.5" customHeight="1" x14ac:dyDescent="0.2">
      <c r="B10" s="23">
        <f t="array" ref="B10:H10">DaysAndWeeks+DATE(CalenderYear,7,1)-WEEKDAY(DATE(CalenderYear,7,1),(BeginVanDeWeek="maandag")+1)+22</f>
        <v>45859</v>
      </c>
      <c r="C10" s="23">
        <v>45860</v>
      </c>
      <c r="D10" s="23">
        <v>45861</v>
      </c>
      <c r="E10" s="23">
        <v>45862</v>
      </c>
      <c r="F10" s="23">
        <v>45863</v>
      </c>
      <c r="G10" s="23">
        <v>45864</v>
      </c>
      <c r="H10" s="23">
        <v>45865</v>
      </c>
    </row>
    <row r="11" spans="1:9" s="5" customFormat="1" ht="48" customHeight="1" x14ac:dyDescent="0.2">
      <c r="B11" s="15"/>
      <c r="C11" s="15"/>
      <c r="D11" s="15"/>
      <c r="E11" s="15"/>
      <c r="F11" s="15"/>
      <c r="G11" s="15"/>
      <c r="H11" s="15"/>
    </row>
    <row r="12" spans="1:9" s="6" customFormat="1" ht="19.5" customHeight="1" x14ac:dyDescent="0.2">
      <c r="B12" s="20">
        <f t="array" ref="B12:H12">DaysAndWeeks+DATE(CalenderYear,7,1)-WEEKDAY(DATE(CalenderYear,7,1),(BeginVanDeWeek="maandag")+1)+29</f>
        <v>45866</v>
      </c>
      <c r="C12" s="20">
        <v>45867</v>
      </c>
      <c r="D12" s="20">
        <v>45868</v>
      </c>
      <c r="E12" s="20">
        <v>45869</v>
      </c>
      <c r="F12" s="20">
        <v>45870</v>
      </c>
      <c r="G12" s="20">
        <v>45871</v>
      </c>
      <c r="H12" s="20">
        <v>45872</v>
      </c>
    </row>
    <row r="13" spans="1:9" s="5" customFormat="1" ht="48" customHeight="1" x14ac:dyDescent="0.2"/>
    <row r="14" spans="1:9" s="6" customFormat="1" ht="19.5" customHeight="1" x14ac:dyDescent="0.2">
      <c r="B14" s="23">
        <f t="array" ref="B14:C14">DaysAndWeeks+DATE(CalenderYear,7,1)-WEEKDAY(DATE(CalenderYear,7,1),(BeginVanDeWeek="maandag")+1)+36</f>
        <v>45873</v>
      </c>
      <c r="C14" s="23">
        <v>45874</v>
      </c>
      <c r="D14" s="51" t="s">
        <v>0</v>
      </c>
      <c r="E14" s="51"/>
      <c r="F14" s="51"/>
      <c r="G14" s="51"/>
      <c r="H14" s="51"/>
    </row>
    <row r="15" spans="1:9" s="5" customFormat="1" ht="48" customHeight="1" x14ac:dyDescent="0.2">
      <c r="B15" s="15"/>
      <c r="C15" s="15"/>
      <c r="D15" s="52"/>
      <c r="E15" s="52"/>
      <c r="F15" s="52"/>
      <c r="G15" s="52"/>
      <c r="H15" s="52"/>
    </row>
  </sheetData>
  <mergeCells count="3">
    <mergeCell ref="B2:D2"/>
    <mergeCell ref="D14:H14"/>
    <mergeCell ref="D15:H15"/>
  </mergeCells>
  <conditionalFormatting sqref="B4:G4">
    <cfRule type="expression" dxfId="11" priority="1">
      <formula>DAY(B4)&gt;8</formula>
    </cfRule>
  </conditionalFormatting>
  <conditionalFormatting sqref="B12:H12 B14:C14">
    <cfRule type="expression" dxfId="10" priority="2">
      <formula>AND(DAY(B12)&gt;=1,DAY(B12)&lt;=15)</formula>
    </cfRule>
  </conditionalFormatting>
  <dataValidations count="8">
    <dataValidation allowBlank="1" showInputMessage="1" showErrorMessage="1" prompt="Automatisch bepaalde weekdag" sqref="C3:H3" xr:uid="{00000000-0002-0000-0600-000000000000}"/>
    <dataValidation allowBlank="1" showInputMessage="1" showErrorMessage="1" prompt="Maandkalender juli" sqref="A1" xr:uid="{00000000-0002-0000-0600-000001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600-000002000000}"/>
    <dataValidation allowBlank="1" showInputMessage="1" showErrorMessage="1" prompt="Deze rij en rij 6, 8, 10, 12 en 14 bevatten de kalenderdagen van de week. Als deze cel niet het getal 1 bevat, is dit een dag van de vorige maand. Voer notities in cel D15 in." sqref="B4" xr:uid="{00000000-0002-0000-0600-000003000000}"/>
    <dataValidation allowBlank="1" showInputMessage="1" showErrorMessage="1" prompt="Deze rij en rij 7, 9, 11, 13 en 15 zijn cellen voor het invoeren van dagnotities voor de kalenderdag in de cel erboven." sqref="B5" xr:uid="{00000000-0002-0000-0600-000004000000}"/>
    <dataValidation allowBlank="1" showInputMessage="1" prompt="Voer maandnotities in deze cel in" sqref="D15:H15" xr:uid="{00000000-0002-0000-0600-000005000000}"/>
    <dataValidation allowBlank="1" showInputMessage="1" prompt="Voer maandnotities in de onderstaande cel in" sqref="D14:H14" xr:uid="{00000000-0002-0000-0600-000006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600-000007000000}"/>
  </dataValidations>
  <printOptions horizontalCentered="1"/>
  <pageMargins left="0.25" right="0.25" top="0.5" bottom="0.5" header="0.3" footer="0.3"/>
  <pageSetup paperSize="9"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O15"/>
  <sheetViews>
    <sheetView showGridLines="0" tabSelected="1" topLeftCell="A3" workbookViewId="0">
      <selection activeCell="L5" sqref="L5"/>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15" s="1" customFormat="1" ht="9" customHeight="1" x14ac:dyDescent="0.2">
      <c r="I1" s="1" t="s">
        <v>1</v>
      </c>
    </row>
    <row r="2" spans="1:15" s="1" customFormat="1" ht="100.5" customHeight="1" x14ac:dyDescent="0.2">
      <c r="B2" s="50" t="str">
        <f>"Augustus "&amp;CalenderYear</f>
        <v>Augustus 2025</v>
      </c>
      <c r="C2" s="50"/>
      <c r="D2" s="50"/>
      <c r="E2" s="2"/>
      <c r="F2" s="2"/>
      <c r="G2" s="2"/>
      <c r="H2" s="3"/>
    </row>
    <row r="3" spans="1:15" s="4" customFormat="1" ht="19.5" customHeight="1" thickBot="1" x14ac:dyDescent="0.25">
      <c r="A3" s="1"/>
      <c r="B3" s="18" t="str">
        <f>BeginVanDeWeek</f>
        <v>maandag</v>
      </c>
      <c r="C3" s="18" t="str">
        <f t="shared" ref="C3:H3" si="0">TEXT(C4,"dddd")</f>
        <v>dinsdag</v>
      </c>
      <c r="D3" s="18" t="str">
        <f t="shared" si="0"/>
        <v>woensdag</v>
      </c>
      <c r="E3" s="18" t="str">
        <f t="shared" si="0"/>
        <v>donderdag</v>
      </c>
      <c r="F3" s="18" t="str">
        <f t="shared" si="0"/>
        <v>vrijdag</v>
      </c>
      <c r="G3" s="18" t="str">
        <f t="shared" si="0"/>
        <v>zaterdag</v>
      </c>
      <c r="H3" s="18" t="str">
        <f t="shared" si="0"/>
        <v>zondag</v>
      </c>
    </row>
    <row r="4" spans="1:15" s="6" customFormat="1" ht="19.5" customHeight="1" x14ac:dyDescent="0.2">
      <c r="B4" s="20">
        <f t="array" ref="B4:H4">DaysAndWeeks+DATE(CalenderYear,8,1)-WEEKDAY(DATE(CalenderYear,8,1),(BeginVanDeWeek="maandag")+1)+1</f>
        <v>45866</v>
      </c>
      <c r="C4" s="20">
        <v>45867</v>
      </c>
      <c r="D4" s="20">
        <v>45868</v>
      </c>
      <c r="E4" s="20">
        <v>45869</v>
      </c>
      <c r="F4" s="20">
        <v>45870</v>
      </c>
      <c r="G4" s="20">
        <v>45871</v>
      </c>
      <c r="H4" s="20">
        <v>45872</v>
      </c>
    </row>
    <row r="5" spans="1:15" s="5" customFormat="1" ht="48" customHeight="1" x14ac:dyDescent="0.2"/>
    <row r="6" spans="1:15" s="6" customFormat="1" ht="19.5" customHeight="1" x14ac:dyDescent="0.2">
      <c r="B6" s="23">
        <f t="array" ref="B6:H6">DaysAndWeeks+DATE(CalenderYear,8,1)-WEEKDAY(DATE(CalenderYear,8,1),(BeginVanDeWeek="maandag")+1)+8</f>
        <v>45873</v>
      </c>
      <c r="C6" s="23">
        <v>45874</v>
      </c>
      <c r="D6" s="23">
        <v>45875</v>
      </c>
      <c r="E6" s="23">
        <v>45876</v>
      </c>
      <c r="F6" s="23">
        <v>45877</v>
      </c>
      <c r="G6" s="23">
        <v>45878</v>
      </c>
      <c r="H6" s="23">
        <v>45879</v>
      </c>
    </row>
    <row r="7" spans="1:15" s="5" customFormat="1" ht="48" customHeight="1" x14ac:dyDescent="0.2">
      <c r="B7" s="15"/>
      <c r="C7" s="34" t="s">
        <v>52</v>
      </c>
      <c r="D7" s="15"/>
      <c r="E7" s="15"/>
      <c r="F7" s="15"/>
      <c r="G7" s="33" t="s">
        <v>37</v>
      </c>
      <c r="H7" s="15"/>
      <c r="O7" s="29" t="s">
        <v>53</v>
      </c>
    </row>
    <row r="8" spans="1:15" s="6" customFormat="1" ht="19.5" customHeight="1" x14ac:dyDescent="0.2">
      <c r="B8" s="20">
        <f t="array" ref="B8:H8">DaysAndWeeks+DATE(CalenderYear,8,1)-WEEKDAY(DATE(CalenderYear,8,1),(BeginVanDeWeek="maandag")+1)+15</f>
        <v>45880</v>
      </c>
      <c r="C8" s="20">
        <v>45881</v>
      </c>
      <c r="D8" s="20">
        <v>45882</v>
      </c>
      <c r="E8" s="20">
        <v>45883</v>
      </c>
      <c r="F8" s="20">
        <v>45884</v>
      </c>
      <c r="G8" s="20">
        <v>45885</v>
      </c>
      <c r="H8" s="20">
        <v>45886</v>
      </c>
    </row>
    <row r="9" spans="1:15" s="5" customFormat="1" ht="48" customHeight="1" x14ac:dyDescent="0.2">
      <c r="D9" s="42"/>
      <c r="E9" s="42"/>
      <c r="G9" s="36" t="s">
        <v>42</v>
      </c>
    </row>
    <row r="10" spans="1:15" s="6" customFormat="1" ht="19.5" customHeight="1" x14ac:dyDescent="0.2">
      <c r="B10" s="23">
        <f t="array" ref="B10:H10">DaysAndWeeks+DATE(CalenderYear,8,1)-WEEKDAY(DATE(CalenderYear,8,1),(BeginVanDeWeek="maandag")+1)+22</f>
        <v>45887</v>
      </c>
      <c r="C10" s="23">
        <v>45888</v>
      </c>
      <c r="D10" s="23">
        <v>45889</v>
      </c>
      <c r="E10" s="23">
        <v>45890</v>
      </c>
      <c r="F10" s="23">
        <v>45891</v>
      </c>
      <c r="G10" s="23">
        <v>45892</v>
      </c>
      <c r="H10" s="23">
        <v>45893</v>
      </c>
    </row>
    <row r="11" spans="1:15" s="5" customFormat="1" ht="48" customHeight="1" x14ac:dyDescent="0.2">
      <c r="B11" s="15"/>
      <c r="C11" s="15"/>
      <c r="D11" s="29" t="s">
        <v>53</v>
      </c>
      <c r="E11" s="29" t="s">
        <v>53</v>
      </c>
      <c r="F11" s="15"/>
      <c r="G11" s="15"/>
      <c r="H11" s="15"/>
    </row>
    <row r="12" spans="1:15" s="6" customFormat="1" ht="19.5" customHeight="1" x14ac:dyDescent="0.2">
      <c r="B12" s="20">
        <f t="array" ref="B12:H12">DaysAndWeeks+DATE(CalenderYear,8,1)-WEEKDAY(DATE(CalenderYear,8,1),(BeginVanDeWeek="maandag")+1)+29</f>
        <v>45894</v>
      </c>
      <c r="C12" s="20">
        <v>45895</v>
      </c>
      <c r="D12" s="20">
        <v>45896</v>
      </c>
      <c r="E12" s="20">
        <v>45897</v>
      </c>
      <c r="F12" s="20">
        <v>45898</v>
      </c>
      <c r="G12" s="20">
        <v>45899</v>
      </c>
      <c r="H12" s="20">
        <v>45900</v>
      </c>
    </row>
    <row r="13" spans="1:15" s="5" customFormat="1" ht="48" customHeight="1" x14ac:dyDescent="0.2"/>
    <row r="14" spans="1:15" s="6" customFormat="1" ht="19.5" customHeight="1" x14ac:dyDescent="0.2">
      <c r="B14" s="23">
        <f t="array" ref="B14:C14">DaysAndWeeks+DATE(CalenderYear,8,1)-WEEKDAY(DATE(CalenderYear,8,1),(BeginVanDeWeek="maandag")+1)+36</f>
        <v>45901</v>
      </c>
      <c r="C14" s="23">
        <v>45902</v>
      </c>
      <c r="D14" s="51" t="s">
        <v>0</v>
      </c>
      <c r="E14" s="51"/>
      <c r="F14" s="51"/>
      <c r="G14" s="51"/>
      <c r="H14" s="51"/>
    </row>
    <row r="15" spans="1:15" s="5" customFormat="1" ht="48" customHeight="1" x14ac:dyDescent="0.2">
      <c r="B15" s="15"/>
      <c r="C15" s="15"/>
      <c r="D15" s="52"/>
      <c r="E15" s="52"/>
      <c r="F15" s="52"/>
      <c r="G15" s="52"/>
      <c r="H15" s="52"/>
    </row>
  </sheetData>
  <mergeCells count="3">
    <mergeCell ref="B2:D2"/>
    <mergeCell ref="D14:H14"/>
    <mergeCell ref="D15:H15"/>
  </mergeCells>
  <conditionalFormatting sqref="B4:G4">
    <cfRule type="expression" dxfId="9" priority="1">
      <formula>DAY(B4)&gt;8</formula>
    </cfRule>
  </conditionalFormatting>
  <conditionalFormatting sqref="B12:H12 B14:C14">
    <cfRule type="expression" dxfId="8" priority="2">
      <formula>AND(DAY(B12)&gt;=1,DAY(B12)&lt;=15)</formula>
    </cfRule>
  </conditionalFormatting>
  <dataValidations count="8">
    <dataValidation allowBlank="1" showInputMessage="1" showErrorMessage="1" prompt="Automatisch bepaalde weekdag" sqref="C3:H3" xr:uid="{00000000-0002-0000-07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700-000001000000}"/>
    <dataValidation allowBlank="1" showInputMessage="1" showErrorMessage="1" prompt="Maandkalender augustus" sqref="A1" xr:uid="{00000000-0002-0000-0700-000002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700-000003000000}"/>
    <dataValidation allowBlank="1" showInputMessage="1" prompt="Voer maandnotities in de onderstaande cel in" sqref="D14:H14" xr:uid="{00000000-0002-0000-0700-000004000000}"/>
    <dataValidation allowBlank="1" showInputMessage="1" prompt="Voer maandnotities in deze cel in" sqref="D15:H15" xr:uid="{00000000-0002-0000-0700-000005000000}"/>
    <dataValidation allowBlank="1" showInputMessage="1" showErrorMessage="1" prompt="Deze rij en rij 7, 9, 11, 13 en 15 zijn cellen voor het invoeren van dagnotities voor de kalenderdag in de cel erboven." sqref="B5" xr:uid="{00000000-0002-0000-07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700-000007000000}"/>
  </dataValidations>
  <printOptions horizontalCentered="1"/>
  <pageMargins left="0.25" right="0.25" top="0.5" bottom="0.5" header="0.3" footer="0.3"/>
  <pageSetup paperSize="9"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zoomScaleNormal="100" workbookViewId="0">
      <selection activeCell="G11" sqref="G11"/>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53" t="str">
        <f>"September "&amp;CalenderYear</f>
        <v>September 2025</v>
      </c>
      <c r="C2" s="53"/>
      <c r="D2" s="53"/>
      <c r="E2" s="2"/>
      <c r="F2" s="2"/>
      <c r="G2" s="2"/>
      <c r="H2" s="3"/>
    </row>
    <row r="3" spans="1:9" s="4" customFormat="1" ht="19.5" customHeight="1" thickBot="1" x14ac:dyDescent="0.25">
      <c r="A3" s="1"/>
      <c r="B3" s="19" t="str">
        <f>BeginVanDeWeek</f>
        <v>maandag</v>
      </c>
      <c r="C3" s="19" t="str">
        <f t="shared" ref="C3:H3" si="0">TEXT(C4,"dddd")</f>
        <v>dinsdag</v>
      </c>
      <c r="D3" s="19" t="str">
        <f t="shared" si="0"/>
        <v>woensdag</v>
      </c>
      <c r="E3" s="19" t="str">
        <f t="shared" si="0"/>
        <v>donderdag</v>
      </c>
      <c r="F3" s="19" t="str">
        <f t="shared" si="0"/>
        <v>vrijdag</v>
      </c>
      <c r="G3" s="19" t="str">
        <f t="shared" si="0"/>
        <v>zaterdag</v>
      </c>
      <c r="H3" s="19" t="str">
        <f t="shared" si="0"/>
        <v>zondag</v>
      </c>
    </row>
    <row r="4" spans="1:9" s="6" customFormat="1" ht="19.5" customHeight="1" x14ac:dyDescent="0.2">
      <c r="B4" s="20">
        <f t="array" ref="B4:H4">DaysAndWeeks+DATE(CalenderYear,9,1)-WEEKDAY(DATE(CalenderYear,9,1),(BeginVanDeWeek="maandag")+1)+1</f>
        <v>45901</v>
      </c>
      <c r="C4" s="20">
        <v>45902</v>
      </c>
      <c r="D4" s="20">
        <v>45903</v>
      </c>
      <c r="E4" s="20">
        <v>45904</v>
      </c>
      <c r="F4" s="20">
        <v>45905</v>
      </c>
      <c r="G4" s="20">
        <v>45906</v>
      </c>
      <c r="H4" s="20">
        <v>45907</v>
      </c>
    </row>
    <row r="5" spans="1:9" s="5" customFormat="1" ht="48" customHeight="1" x14ac:dyDescent="0.2">
      <c r="C5" s="34" t="s">
        <v>17</v>
      </c>
      <c r="G5" s="37" t="s">
        <v>47</v>
      </c>
      <c r="H5" s="29" t="s">
        <v>55</v>
      </c>
    </row>
    <row r="6" spans="1:9" s="6" customFormat="1" ht="19.5" customHeight="1" x14ac:dyDescent="0.2">
      <c r="B6" s="22">
        <f t="array" ref="B6:H6">DaysAndWeeks+DATE(CalenderYear,9,1)-WEEKDAY(DATE(CalenderYear,9,1),(BeginVanDeWeek="maandag")+1)+8</f>
        <v>45908</v>
      </c>
      <c r="C6" s="22">
        <v>45909</v>
      </c>
      <c r="D6" s="22">
        <v>45910</v>
      </c>
      <c r="E6" s="22">
        <v>45911</v>
      </c>
      <c r="F6" s="22">
        <v>45912</v>
      </c>
      <c r="G6" s="22">
        <v>45913</v>
      </c>
      <c r="H6" s="22">
        <v>45914</v>
      </c>
    </row>
    <row r="7" spans="1:9" s="5" customFormat="1" ht="48" customHeight="1" x14ac:dyDescent="0.2">
      <c r="B7" s="14"/>
      <c r="C7" s="34" t="s">
        <v>18</v>
      </c>
      <c r="D7" s="14"/>
      <c r="E7" s="14"/>
      <c r="F7" s="14"/>
      <c r="G7" s="14"/>
      <c r="H7" s="14"/>
    </row>
    <row r="8" spans="1:9" s="6" customFormat="1" ht="19.5" customHeight="1" x14ac:dyDescent="0.2">
      <c r="B8" s="20">
        <f t="array" ref="B8:H8">DaysAndWeeks+DATE(CalenderYear,9,1)-WEEKDAY(DATE(CalenderYear,9,1),(BeginVanDeWeek="maandag")+1)+15</f>
        <v>45915</v>
      </c>
      <c r="C8" s="20">
        <v>45916</v>
      </c>
      <c r="D8" s="20">
        <v>45917</v>
      </c>
      <c r="E8" s="20">
        <v>45918</v>
      </c>
      <c r="F8" s="20">
        <v>45919</v>
      </c>
      <c r="G8" s="20">
        <v>45920</v>
      </c>
      <c r="H8" s="20">
        <v>45921</v>
      </c>
    </row>
    <row r="9" spans="1:9" s="5" customFormat="1" ht="48" customHeight="1" x14ac:dyDescent="0.2">
      <c r="C9" s="34" t="s">
        <v>18</v>
      </c>
    </row>
    <row r="10" spans="1:9" s="6" customFormat="1" ht="19.5" customHeight="1" x14ac:dyDescent="0.2">
      <c r="B10" s="22">
        <f t="array" ref="B10:H10">DaysAndWeeks+DATE(CalenderYear,9,1)-WEEKDAY(DATE(CalenderYear,9,1),(BeginVanDeWeek="maandag")+1)+22</f>
        <v>45922</v>
      </c>
      <c r="C10" s="22">
        <v>45923</v>
      </c>
      <c r="D10" s="22">
        <v>45924</v>
      </c>
      <c r="E10" s="22">
        <v>45925</v>
      </c>
      <c r="F10" s="22">
        <v>45926</v>
      </c>
      <c r="G10" s="22">
        <v>45927</v>
      </c>
      <c r="H10" s="22">
        <v>45928</v>
      </c>
    </row>
    <row r="11" spans="1:9" s="5" customFormat="1" ht="48" customHeight="1" x14ac:dyDescent="0.2">
      <c r="B11" s="14"/>
      <c r="C11" s="34" t="s">
        <v>18</v>
      </c>
      <c r="D11" s="14"/>
      <c r="E11" s="14"/>
      <c r="F11" s="14"/>
      <c r="G11" s="29" t="s">
        <v>23</v>
      </c>
      <c r="H11" s="14"/>
    </row>
    <row r="12" spans="1:9" s="6" customFormat="1" ht="19.5" customHeight="1" x14ac:dyDescent="0.2">
      <c r="B12" s="20">
        <f t="array" ref="B12:H12">DaysAndWeeks+DATE(CalenderYear,9,1)-WEEKDAY(DATE(CalenderYear,9,1),(BeginVanDeWeek="maandag")+1)+29</f>
        <v>45929</v>
      </c>
      <c r="C12" s="20">
        <v>45930</v>
      </c>
      <c r="D12" s="20">
        <v>45931</v>
      </c>
      <c r="E12" s="20">
        <v>45932</v>
      </c>
      <c r="F12" s="20">
        <v>45933</v>
      </c>
      <c r="G12" s="20">
        <v>45934</v>
      </c>
      <c r="H12" s="20">
        <v>45935</v>
      </c>
    </row>
    <row r="13" spans="1:9" s="5" customFormat="1" ht="48" customHeight="1" x14ac:dyDescent="0.2">
      <c r="C13" s="34" t="s">
        <v>18</v>
      </c>
    </row>
    <row r="14" spans="1:9" s="6" customFormat="1" ht="19.5" customHeight="1" x14ac:dyDescent="0.2">
      <c r="B14" s="22">
        <f t="array" ref="B14:C14">DaysAndWeeks+DATE(CalenderYear,9,1)-WEEKDAY(DATE(CalenderYear,9,1),(BeginVanDeWeek="maandag")+1)+36</f>
        <v>45936</v>
      </c>
      <c r="C14" s="22">
        <v>45937</v>
      </c>
      <c r="D14" s="54" t="s">
        <v>0</v>
      </c>
      <c r="E14" s="54"/>
      <c r="F14" s="54"/>
      <c r="G14" s="54"/>
      <c r="H14" s="54"/>
    </row>
    <row r="15" spans="1:9" s="5" customFormat="1" ht="48" customHeight="1" x14ac:dyDescent="0.2">
      <c r="B15" s="14"/>
      <c r="C15" s="14"/>
      <c r="D15" s="55"/>
      <c r="E15" s="55"/>
      <c r="F15" s="55"/>
      <c r="G15" s="55"/>
      <c r="H15" s="55"/>
    </row>
  </sheetData>
  <mergeCells count="3">
    <mergeCell ref="B2:D2"/>
    <mergeCell ref="D14:H14"/>
    <mergeCell ref="D15:H15"/>
  </mergeCells>
  <conditionalFormatting sqref="B4:G4">
    <cfRule type="expression" dxfId="7" priority="1">
      <formula>DAY(B4)&gt;8</formula>
    </cfRule>
  </conditionalFormatting>
  <conditionalFormatting sqref="B12:H12 B14:C14">
    <cfRule type="expression" dxfId="6" priority="2">
      <formula>AND(DAY(B12)&gt;=1,DAY(B12)&lt;=15)</formula>
    </cfRule>
  </conditionalFormatting>
  <dataValidations count="8">
    <dataValidation allowBlank="1" showInputMessage="1" showErrorMessage="1" prompt="Automatisch bepaalde weekdag" sqref="C3:H3" xr:uid="{00000000-0002-0000-0800-000000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800-000001000000}"/>
    <dataValidation allowBlank="1" showInputMessage="1" showErrorMessage="1" prompt="Maandkalender september" sqref="A1" xr:uid="{00000000-0002-0000-0800-000002000000}"/>
    <dataValidation allowBlank="1" showInputMessage="1" showErrorMessage="1" prompt="Deze rij en rij 6, 8, 10, 12 en 14 bevatten de kalenderdagen van de week. Als deze cel niet het getal 1 bevat, is dit een dag van de vorige maand. Voer notities in cel D15 in." sqref="B4" xr:uid="{00000000-0002-0000-0800-000003000000}"/>
    <dataValidation allowBlank="1" showInputMessage="1" showErrorMessage="1" prompt="Deze rij en rij 7, 9, 11, 13 en 15 zijn cellen voor het invoeren van dagnotities voor de kalenderdag in de cel erboven." sqref="B5" xr:uid="{00000000-0002-0000-0800-000004000000}"/>
    <dataValidation allowBlank="1" showInputMessage="1" prompt="Voer maandnotities in deze cel in" sqref="D15:H15" xr:uid="{00000000-0002-0000-0800-000005000000}"/>
    <dataValidation allowBlank="1" showInputMessage="1" prompt="Voer maandnotities in de onderstaande cel in" sqref="D14:H14" xr:uid="{00000000-0002-0000-0800-000006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800-000007000000}"/>
  </dataValidations>
  <printOptions horizontalCentered="1"/>
  <pageMargins left="0.25" right="0.25" top="0.5" bottom="0.5" header="0.3" footer="0.3"/>
  <pageSetup paperSize="9"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workbookViewId="0">
      <selection activeCell="E5" sqref="E5"/>
    </sheetView>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53" t="str">
        <f>"Oktober "&amp;CalenderYear</f>
        <v>Oktober 2025</v>
      </c>
      <c r="C2" s="53"/>
      <c r="D2" s="53"/>
      <c r="E2" s="2"/>
      <c r="F2" s="2"/>
      <c r="G2" s="2"/>
      <c r="H2" s="3"/>
    </row>
    <row r="3" spans="1:9" s="4" customFormat="1" ht="19.5" customHeight="1" thickBot="1" x14ac:dyDescent="0.25">
      <c r="A3" s="1"/>
      <c r="B3" s="19" t="str">
        <f>BeginVanDeWeek</f>
        <v>maandag</v>
      </c>
      <c r="C3" s="19" t="str">
        <f t="shared" ref="C3:H3" si="0">TEXT(C4,"dddd")</f>
        <v>dinsdag</v>
      </c>
      <c r="D3" s="19" t="str">
        <f t="shared" si="0"/>
        <v>woensdag</v>
      </c>
      <c r="E3" s="19" t="str">
        <f t="shared" si="0"/>
        <v>donderdag</v>
      </c>
      <c r="F3" s="19" t="str">
        <f t="shared" si="0"/>
        <v>vrijdag</v>
      </c>
      <c r="G3" s="19" t="str">
        <f t="shared" si="0"/>
        <v>zaterdag</v>
      </c>
      <c r="H3" s="19" t="str">
        <f t="shared" si="0"/>
        <v>zondag</v>
      </c>
    </row>
    <row r="4" spans="1:9" s="6" customFormat="1" ht="19.5" customHeight="1" x14ac:dyDescent="0.2">
      <c r="B4" s="20">
        <f t="array" ref="B4:H4">DaysAndWeeks+DATE(CalenderYear,10,1)-WEEKDAY(DATE(CalenderYear,10,1),(BeginVanDeWeek="maandag")+1)+1</f>
        <v>45929</v>
      </c>
      <c r="C4" s="20">
        <v>45930</v>
      </c>
      <c r="D4" s="20">
        <v>45931</v>
      </c>
      <c r="E4" s="20">
        <v>45932</v>
      </c>
      <c r="F4" s="20">
        <v>45933</v>
      </c>
      <c r="G4" s="20">
        <v>45934</v>
      </c>
      <c r="H4" s="20">
        <v>45935</v>
      </c>
    </row>
    <row r="5" spans="1:9" s="5" customFormat="1" ht="48" customHeight="1" x14ac:dyDescent="0.2">
      <c r="E5" s="29" t="s">
        <v>59</v>
      </c>
      <c r="G5" s="29" t="s">
        <v>56</v>
      </c>
      <c r="H5" s="28" t="s">
        <v>57</v>
      </c>
    </row>
    <row r="6" spans="1:9" s="6" customFormat="1" ht="19.5" customHeight="1" x14ac:dyDescent="0.2">
      <c r="B6" s="22">
        <f t="array" ref="B6:H6">DaysAndWeeks+DATE(CalenderYear,10,1)-WEEKDAY(DATE(CalenderYear,10,1),(BeginVanDeWeek="maandag")+1)+8</f>
        <v>45936</v>
      </c>
      <c r="C6" s="22">
        <v>45937</v>
      </c>
      <c r="D6" s="22">
        <v>45938</v>
      </c>
      <c r="E6" s="22">
        <v>45939</v>
      </c>
      <c r="F6" s="22">
        <v>45940</v>
      </c>
      <c r="G6" s="22">
        <v>45941</v>
      </c>
      <c r="H6" s="22">
        <v>45942</v>
      </c>
    </row>
    <row r="7" spans="1:9" s="5" customFormat="1" ht="48" customHeight="1" x14ac:dyDescent="0.2">
      <c r="B7" s="14"/>
      <c r="C7" s="14"/>
      <c r="D7" s="14"/>
      <c r="E7" s="29" t="s">
        <v>54</v>
      </c>
      <c r="F7" s="14"/>
      <c r="G7" s="14"/>
      <c r="H7" s="14"/>
    </row>
    <row r="8" spans="1:9" s="6" customFormat="1" ht="19.5" customHeight="1" x14ac:dyDescent="0.2">
      <c r="B8" s="20">
        <f t="array" ref="B8:H8">DaysAndWeeks+DATE(CalenderYear,10,1)-WEEKDAY(DATE(CalenderYear,10,1),(BeginVanDeWeek="maandag")+1)+15</f>
        <v>45943</v>
      </c>
      <c r="C8" s="20">
        <v>45944</v>
      </c>
      <c r="D8" s="20">
        <v>45945</v>
      </c>
      <c r="E8" s="20">
        <v>45946</v>
      </c>
      <c r="F8" s="20">
        <v>45947</v>
      </c>
      <c r="G8" s="20">
        <v>45948</v>
      </c>
      <c r="H8" s="20">
        <v>45949</v>
      </c>
    </row>
    <row r="9" spans="1:9" s="5" customFormat="1" ht="48" customHeight="1" x14ac:dyDescent="0.2">
      <c r="B9" s="40"/>
    </row>
    <row r="10" spans="1:9" s="6" customFormat="1" ht="19.5" customHeight="1" x14ac:dyDescent="0.2">
      <c r="B10" s="22">
        <f t="array" ref="B10:H10">DaysAndWeeks+DATE(CalenderYear,10,1)-WEEKDAY(DATE(CalenderYear,10,1),(BeginVanDeWeek="maandag")+1)+22</f>
        <v>45950</v>
      </c>
      <c r="C10" s="22">
        <v>45951</v>
      </c>
      <c r="D10" s="22">
        <v>45952</v>
      </c>
      <c r="E10" s="22">
        <v>45953</v>
      </c>
      <c r="F10" s="22">
        <v>45954</v>
      </c>
      <c r="G10" s="22">
        <v>45955</v>
      </c>
      <c r="H10" s="22">
        <v>45956</v>
      </c>
    </row>
    <row r="11" spans="1:9" s="5" customFormat="1" ht="48" customHeight="1" x14ac:dyDescent="0.2">
      <c r="B11" s="14"/>
      <c r="C11" s="14"/>
      <c r="D11" s="14"/>
      <c r="E11" s="14"/>
      <c r="F11" s="14"/>
      <c r="G11" s="14"/>
      <c r="H11" s="14"/>
    </row>
    <row r="12" spans="1:9" s="6" customFormat="1" ht="19.5" customHeight="1" x14ac:dyDescent="0.2">
      <c r="B12" s="20">
        <f t="array" ref="B12:H12">DaysAndWeeks+DATE(CalenderYear,10,1)-WEEKDAY(DATE(CalenderYear,10,1),(BeginVanDeWeek="maandag")+1)+29</f>
        <v>45957</v>
      </c>
      <c r="C12" s="20">
        <v>45958</v>
      </c>
      <c r="D12" s="20">
        <v>45959</v>
      </c>
      <c r="E12" s="20">
        <v>45960</v>
      </c>
      <c r="F12" s="20">
        <v>45961</v>
      </c>
      <c r="G12" s="20">
        <v>45962</v>
      </c>
      <c r="H12" s="20">
        <v>45963</v>
      </c>
    </row>
    <row r="13" spans="1:9" s="5" customFormat="1" ht="48" customHeight="1" x14ac:dyDescent="0.2"/>
    <row r="14" spans="1:9" s="6" customFormat="1" ht="19.5" customHeight="1" x14ac:dyDescent="0.2">
      <c r="B14" s="22">
        <f t="array" ref="B14:C14">DaysAndWeeks+DATE(CalenderYear,10,1)-WEEKDAY(DATE(CalenderYear,10,1),(BeginVanDeWeek="maandag")+1)+36</f>
        <v>45964</v>
      </c>
      <c r="C14" s="22">
        <v>45965</v>
      </c>
      <c r="D14" s="54" t="s">
        <v>0</v>
      </c>
      <c r="E14" s="54"/>
      <c r="F14" s="54"/>
      <c r="G14" s="54"/>
      <c r="H14" s="54"/>
    </row>
    <row r="15" spans="1:9" s="5" customFormat="1" ht="48" customHeight="1" x14ac:dyDescent="0.2">
      <c r="B15" s="14"/>
      <c r="C15" s="14"/>
      <c r="D15" s="55"/>
      <c r="E15" s="55"/>
      <c r="F15" s="55"/>
      <c r="G15" s="55"/>
      <c r="H15" s="55"/>
    </row>
  </sheetData>
  <mergeCells count="3">
    <mergeCell ref="B2:D2"/>
    <mergeCell ref="D14:H14"/>
    <mergeCell ref="D15:H15"/>
  </mergeCells>
  <conditionalFormatting sqref="B4:G4">
    <cfRule type="expression" dxfId="5" priority="1">
      <formula>DAY(B4)&gt;8</formula>
    </cfRule>
  </conditionalFormatting>
  <conditionalFormatting sqref="B12:H12 B14:C14">
    <cfRule type="expression" dxfId="4" priority="2">
      <formula>AND(DAY(B12)&gt;=1,DAY(B12)&lt;=15)</formula>
    </cfRule>
  </conditionalFormatting>
  <dataValidations count="8">
    <dataValidation allowBlank="1" showInputMessage="1" showErrorMessage="1" prompt="Automatisch bepaalde weekdag" sqref="C3:H3" xr:uid="{00000000-0002-0000-0900-000000000000}"/>
    <dataValidation allowBlank="1" showInputMessage="1" showErrorMessage="1" prompt="Maandkalender oktober" sqref="A1" xr:uid="{00000000-0002-0000-0900-000001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900-000002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900-000003000000}"/>
    <dataValidation allowBlank="1" showInputMessage="1" prompt="Voer maandnotities in de onderstaande cel in" sqref="D14:H14" xr:uid="{00000000-0002-0000-0900-000004000000}"/>
    <dataValidation allowBlank="1" showInputMessage="1" prompt="Voer maandnotities in deze cel in" sqref="D15:H15" xr:uid="{00000000-0002-0000-0900-000005000000}"/>
    <dataValidation allowBlank="1" showInputMessage="1" showErrorMessage="1" prompt="Deze rij en rij 7, 9, 11, 13 en 15 zijn cellen voor het invoeren van dagnotities voor de kalenderdag in de cel erboven." sqref="B5" xr:uid="{00000000-0002-0000-09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900-000007000000}"/>
  </dataValidations>
  <printOptions horizontalCentered="1"/>
  <pageMargins left="0.25" right="0.25" top="0.5" bottom="0.5" header="0.3" footer="0.3"/>
  <pageSetup paperSize="9"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I15"/>
  <sheetViews>
    <sheetView showGridLines="0" workbookViewId="0"/>
  </sheetViews>
  <sheetFormatPr defaultColWidth="8.88671875" defaultRowHeight="14.25" x14ac:dyDescent="0.2"/>
  <cols>
    <col min="1" max="1" width="1.77734375" style="1" customWidth="1"/>
    <col min="2" max="8" width="15.44140625" style="1" customWidth="1"/>
    <col min="9" max="9" width="1.77734375" style="1" customWidth="1"/>
    <col min="10" max="10" width="10.6640625" style="12" customWidth="1"/>
    <col min="11" max="16384" width="8.88671875" style="12"/>
  </cols>
  <sheetData>
    <row r="1" spans="1:9" s="1" customFormat="1" ht="9" customHeight="1" x14ac:dyDescent="0.2">
      <c r="I1" s="1" t="s">
        <v>1</v>
      </c>
    </row>
    <row r="2" spans="1:9" s="1" customFormat="1" ht="100.5" customHeight="1" x14ac:dyDescent="0.2">
      <c r="B2" s="53" t="str">
        <f>"November "&amp;CalenderYear</f>
        <v>November 2025</v>
      </c>
      <c r="C2" s="53"/>
      <c r="D2" s="53"/>
      <c r="E2" s="2"/>
      <c r="F2" s="2"/>
      <c r="G2" s="2"/>
      <c r="H2" s="3"/>
    </row>
    <row r="3" spans="1:9" s="4" customFormat="1" ht="19.5" customHeight="1" thickBot="1" x14ac:dyDescent="0.25">
      <c r="A3" s="1"/>
      <c r="B3" s="19" t="str">
        <f>BeginVanDeWeek</f>
        <v>maandag</v>
      </c>
      <c r="C3" s="19" t="str">
        <f t="shared" ref="C3:H3" si="0">TEXT(C4,"dddd")</f>
        <v>dinsdag</v>
      </c>
      <c r="D3" s="19" t="str">
        <f t="shared" si="0"/>
        <v>woensdag</v>
      </c>
      <c r="E3" s="19" t="str">
        <f t="shared" si="0"/>
        <v>donderdag</v>
      </c>
      <c r="F3" s="19" t="str">
        <f t="shared" si="0"/>
        <v>vrijdag</v>
      </c>
      <c r="G3" s="19" t="str">
        <f t="shared" si="0"/>
        <v>zaterdag</v>
      </c>
      <c r="H3" s="19" t="str">
        <f t="shared" si="0"/>
        <v>zondag</v>
      </c>
    </row>
    <row r="4" spans="1:9" s="6" customFormat="1" ht="19.5" customHeight="1" x14ac:dyDescent="0.2">
      <c r="B4" s="20">
        <f t="array" ref="B4:H4">DaysAndWeeks+DATE(CalenderYear,11,1)-WEEKDAY(DATE(CalenderYear,11,1),(BeginVanDeWeek="maandag")+1)+1</f>
        <v>45957</v>
      </c>
      <c r="C4" s="20">
        <v>45958</v>
      </c>
      <c r="D4" s="20">
        <v>45959</v>
      </c>
      <c r="E4" s="20">
        <v>45960</v>
      </c>
      <c r="F4" s="20">
        <v>45961</v>
      </c>
      <c r="G4" s="20">
        <v>45962</v>
      </c>
      <c r="H4" s="20">
        <v>45963</v>
      </c>
    </row>
    <row r="5" spans="1:9" s="5" customFormat="1" ht="48" customHeight="1" x14ac:dyDescent="0.2"/>
    <row r="6" spans="1:9" s="6" customFormat="1" ht="19.5" customHeight="1" x14ac:dyDescent="0.2">
      <c r="B6" s="22">
        <f t="array" ref="B6:H6">DaysAndWeeks+DATE(CalenderYear,11,1)-WEEKDAY(DATE(CalenderYear,11,1),(BeginVanDeWeek="maandag")+1)+8</f>
        <v>45964</v>
      </c>
      <c r="C6" s="22">
        <v>45965</v>
      </c>
      <c r="D6" s="22">
        <v>45966</v>
      </c>
      <c r="E6" s="22">
        <v>45967</v>
      </c>
      <c r="F6" s="22">
        <v>45968</v>
      </c>
      <c r="G6" s="22">
        <v>45969</v>
      </c>
      <c r="H6" s="22">
        <v>45970</v>
      </c>
    </row>
    <row r="7" spans="1:9" s="5" customFormat="1" ht="48" customHeight="1" x14ac:dyDescent="0.2">
      <c r="B7" s="14"/>
      <c r="C7" s="14"/>
      <c r="D7" s="14"/>
      <c r="E7" s="14"/>
      <c r="F7" s="14"/>
      <c r="G7" s="14"/>
      <c r="H7" s="14"/>
    </row>
    <row r="8" spans="1:9" s="6" customFormat="1" ht="19.5" customHeight="1" x14ac:dyDescent="0.2">
      <c r="B8" s="20">
        <f t="array" ref="B8:H8">DaysAndWeeks+DATE(CalenderYear,11,1)-WEEKDAY(DATE(CalenderYear,11,1),(BeginVanDeWeek="maandag")+1)+15</f>
        <v>45971</v>
      </c>
      <c r="C8" s="20">
        <v>45972</v>
      </c>
      <c r="D8" s="20">
        <v>45973</v>
      </c>
      <c r="E8" s="20">
        <v>45974</v>
      </c>
      <c r="F8" s="20">
        <v>45975</v>
      </c>
      <c r="G8" s="20">
        <v>45976</v>
      </c>
      <c r="H8" s="20">
        <v>45977</v>
      </c>
    </row>
    <row r="9" spans="1:9" s="5" customFormat="1" ht="48" customHeight="1" x14ac:dyDescent="0.2"/>
    <row r="10" spans="1:9" s="6" customFormat="1" ht="19.5" customHeight="1" x14ac:dyDescent="0.2">
      <c r="B10" s="22">
        <f t="array" ref="B10:H10">DaysAndWeeks+DATE(CalenderYear,11,1)-WEEKDAY(DATE(CalenderYear,11,1),(BeginVanDeWeek="maandag")+1)+22</f>
        <v>45978</v>
      </c>
      <c r="C10" s="22">
        <v>45979</v>
      </c>
      <c r="D10" s="22">
        <v>45980</v>
      </c>
      <c r="E10" s="22">
        <v>45981</v>
      </c>
      <c r="F10" s="22">
        <v>45982</v>
      </c>
      <c r="G10" s="22">
        <v>45983</v>
      </c>
      <c r="H10" s="22">
        <v>45984</v>
      </c>
    </row>
    <row r="11" spans="1:9" s="5" customFormat="1" ht="48" customHeight="1" x14ac:dyDescent="0.2">
      <c r="B11" s="14"/>
      <c r="C11" s="14"/>
      <c r="D11" s="14"/>
      <c r="E11" s="14"/>
      <c r="F11" s="14"/>
      <c r="G11" s="14"/>
      <c r="H11" s="14"/>
    </row>
    <row r="12" spans="1:9" s="6" customFormat="1" ht="19.5" customHeight="1" x14ac:dyDescent="0.2">
      <c r="B12" s="20">
        <f t="array" ref="B12:H12">DaysAndWeeks+DATE(CalenderYear,11,1)-WEEKDAY(DATE(CalenderYear,11,1),(BeginVanDeWeek="maandag")+1)+29</f>
        <v>45985</v>
      </c>
      <c r="C12" s="20">
        <v>45986</v>
      </c>
      <c r="D12" s="20">
        <v>45987</v>
      </c>
      <c r="E12" s="20">
        <v>45988</v>
      </c>
      <c r="F12" s="20">
        <v>45989</v>
      </c>
      <c r="G12" s="20">
        <v>45990</v>
      </c>
      <c r="H12" s="20">
        <v>45991</v>
      </c>
    </row>
    <row r="13" spans="1:9" s="5" customFormat="1" ht="48" customHeight="1" x14ac:dyDescent="0.2"/>
    <row r="14" spans="1:9" s="6" customFormat="1" ht="19.5" customHeight="1" x14ac:dyDescent="0.2">
      <c r="B14" s="22">
        <f t="array" ref="B14:C14">DaysAndWeeks+DATE(CalenderYear,11,1)-WEEKDAY(DATE(CalenderYear,11,1),(BeginVanDeWeek="maandag")+1)+36</f>
        <v>45992</v>
      </c>
      <c r="C14" s="22">
        <v>45993</v>
      </c>
      <c r="D14" s="54" t="s">
        <v>0</v>
      </c>
      <c r="E14" s="54"/>
      <c r="F14" s="54"/>
      <c r="G14" s="54"/>
      <c r="H14" s="54"/>
    </row>
    <row r="15" spans="1:9" s="5" customFormat="1" ht="48" customHeight="1" x14ac:dyDescent="0.2">
      <c r="B15" s="14"/>
      <c r="C15" s="14"/>
      <c r="D15" s="55"/>
      <c r="E15" s="55"/>
      <c r="F15" s="55"/>
      <c r="G15" s="55"/>
      <c r="H15" s="55"/>
    </row>
  </sheetData>
  <mergeCells count="3">
    <mergeCell ref="B2:D2"/>
    <mergeCell ref="D14:H14"/>
    <mergeCell ref="D15:H15"/>
  </mergeCells>
  <conditionalFormatting sqref="B4:G4">
    <cfRule type="expression" dxfId="3" priority="1">
      <formula>DAY(B4)&gt;8</formula>
    </cfRule>
  </conditionalFormatting>
  <conditionalFormatting sqref="B12:H12 B14:C14">
    <cfRule type="expression" dxfId="2" priority="2">
      <formula>AND(DAY(B12)&gt;=1,DAY(B12)&lt;=15)</formula>
    </cfRule>
  </conditionalFormatting>
  <dataValidations count="8">
    <dataValidation allowBlank="1" showInputMessage="1" showErrorMessage="1" prompt="Automatisch bepaalde weekdag" sqref="C3:H3" xr:uid="{00000000-0002-0000-0A00-000000000000}"/>
    <dataValidation allowBlank="1" showInputMessage="1" showErrorMessage="1" prompt="Maandkalender november" sqref="A1" xr:uid="{00000000-0002-0000-0A00-000001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A00-000002000000}"/>
    <dataValidation allowBlank="1" showInputMessage="1" showErrorMessage="1" prompt="Deze rij en rij 6, 8, 10, 12 en 14 bevatten de kalenderdagen van de week. Als deze cel niet het getal 1 bevat, is dit een dag van de vorige maand. Voer notities in cel D15 in." sqref="B4" xr:uid="{00000000-0002-0000-0A00-000003000000}"/>
    <dataValidation allowBlank="1" showInputMessage="1" showErrorMessage="1" prompt="Deze rij en rij 7, 9, 11, 13 en 15 zijn cellen voor het invoeren van dagnotities voor de kalenderdag in de cel erboven." sqref="B5" xr:uid="{00000000-0002-0000-0A00-000004000000}"/>
    <dataValidation allowBlank="1" showInputMessage="1" prompt="Voer maandnotities in deze cel in" sqref="D15:H15" xr:uid="{00000000-0002-0000-0A00-000005000000}"/>
    <dataValidation allowBlank="1" showInputMessage="1" prompt="Voer maandnotities in de onderstaande cel in" sqref="D14:H14" xr:uid="{00000000-0002-0000-0A00-000006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A00-000007000000}"/>
  </dataValidations>
  <printOptions horizontalCentered="1"/>
  <pageMargins left="0.25" right="0.25" top="0.5" bottom="0.5" header="0.3" footer="0.3"/>
  <pageSetup paperSize="9"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I15"/>
  <sheetViews>
    <sheetView showGridLines="0" workbookViewId="0">
      <selection activeCell="M7" sqref="M7"/>
    </sheetView>
  </sheetViews>
  <sheetFormatPr defaultColWidth="8.88671875" defaultRowHeight="14.25" x14ac:dyDescent="0.2"/>
  <cols>
    <col min="1" max="1" width="1.77734375" style="1" customWidth="1"/>
    <col min="2" max="8" width="15.44140625" style="1" customWidth="1"/>
    <col min="9" max="9" width="1.77734375" style="1" customWidth="1"/>
    <col min="10" max="16384" width="8.88671875" style="12"/>
  </cols>
  <sheetData>
    <row r="1" spans="1:9" s="1" customFormat="1" ht="9" customHeight="1" x14ac:dyDescent="0.2">
      <c r="I1" s="1" t="s">
        <v>1</v>
      </c>
    </row>
    <row r="2" spans="1:9" s="1" customFormat="1" ht="100.5" customHeight="1" x14ac:dyDescent="0.2">
      <c r="B2" s="43" t="str">
        <f>"December "&amp;CalenderYear</f>
        <v>December 2025</v>
      </c>
      <c r="C2" s="43"/>
      <c r="D2" s="43"/>
      <c r="E2" s="2"/>
      <c r="F2" s="2"/>
      <c r="G2" s="2"/>
      <c r="H2" s="3"/>
    </row>
    <row r="3" spans="1:9" s="4" customFormat="1" ht="19.5" customHeight="1" thickBot="1" x14ac:dyDescent="0.25">
      <c r="A3" s="1"/>
      <c r="B3" s="16" t="str">
        <f>BeginVanDeWeek</f>
        <v>maandag</v>
      </c>
      <c r="C3" s="16" t="str">
        <f t="shared" ref="C3:H3" si="0">TEXT(C4,"dddd")</f>
        <v>dinsdag</v>
      </c>
      <c r="D3" s="16" t="str">
        <f t="shared" si="0"/>
        <v>woensdag</v>
      </c>
      <c r="E3" s="16" t="str">
        <f t="shared" si="0"/>
        <v>donderdag</v>
      </c>
      <c r="F3" s="16" t="str">
        <f t="shared" si="0"/>
        <v>vrijdag</v>
      </c>
      <c r="G3" s="16" t="str">
        <f t="shared" si="0"/>
        <v>zaterdag</v>
      </c>
      <c r="H3" s="16" t="str">
        <f t="shared" si="0"/>
        <v>zondag</v>
      </c>
    </row>
    <row r="4" spans="1:9" s="6" customFormat="1" ht="19.5" customHeight="1" x14ac:dyDescent="0.2">
      <c r="B4" s="20">
        <f t="array" ref="B4:H4">DaysAndWeeks+DATE(CalenderYear,12,1)-WEEKDAY(DATE(CalenderYear,12,1),(BeginVanDeWeek="maandag")+1)+1</f>
        <v>45992</v>
      </c>
      <c r="C4" s="20">
        <v>45993</v>
      </c>
      <c r="D4" s="20">
        <v>45994</v>
      </c>
      <c r="E4" s="20">
        <v>45995</v>
      </c>
      <c r="F4" s="20">
        <v>45996</v>
      </c>
      <c r="G4" s="20">
        <v>45997</v>
      </c>
      <c r="H4" s="20">
        <v>45998</v>
      </c>
    </row>
    <row r="5" spans="1:9" s="5" customFormat="1" ht="48" customHeight="1" x14ac:dyDescent="0.2"/>
    <row r="6" spans="1:9" s="6" customFormat="1" ht="19.5" customHeight="1" x14ac:dyDescent="0.2">
      <c r="B6" s="21">
        <f t="array" ref="B6:H6">DaysAndWeeks+DATE(CalenderYear,12,1)-WEEKDAY(DATE(CalenderYear,12,1),(BeginVanDeWeek="maandag")+1)+8</f>
        <v>45999</v>
      </c>
      <c r="C6" s="21">
        <v>46000</v>
      </c>
      <c r="D6" s="21">
        <v>46001</v>
      </c>
      <c r="E6" s="21">
        <v>46002</v>
      </c>
      <c r="F6" s="21">
        <v>46003</v>
      </c>
      <c r="G6" s="21">
        <v>46004</v>
      </c>
      <c r="H6" s="21">
        <v>46005</v>
      </c>
    </row>
    <row r="7" spans="1:9" s="5" customFormat="1" ht="48" customHeight="1" x14ac:dyDescent="0.2">
      <c r="B7" s="7"/>
      <c r="C7" s="7"/>
      <c r="D7" s="7"/>
      <c r="E7" s="7"/>
      <c r="F7" s="7"/>
      <c r="G7" s="7"/>
      <c r="H7" s="7"/>
    </row>
    <row r="8" spans="1:9" s="6" customFormat="1" ht="19.5" customHeight="1" x14ac:dyDescent="0.2">
      <c r="B8" s="20">
        <f t="array" ref="B8:H8">DaysAndWeeks+DATE(CalenderYear,12,1)-WEEKDAY(DATE(CalenderYear,12,1),(BeginVanDeWeek="maandag")+1)+15</f>
        <v>46006</v>
      </c>
      <c r="C8" s="20">
        <v>46007</v>
      </c>
      <c r="D8" s="20">
        <v>46008</v>
      </c>
      <c r="E8" s="20">
        <v>46009</v>
      </c>
      <c r="F8" s="20">
        <v>46010</v>
      </c>
      <c r="G8" s="20">
        <v>46011</v>
      </c>
      <c r="H8" s="20">
        <v>46012</v>
      </c>
    </row>
    <row r="9" spans="1:9" s="5" customFormat="1" ht="48" customHeight="1" x14ac:dyDescent="0.2">
      <c r="D9" s="41" t="s">
        <v>58</v>
      </c>
    </row>
    <row r="10" spans="1:9" s="6" customFormat="1" ht="19.5" customHeight="1" x14ac:dyDescent="0.2">
      <c r="B10" s="21">
        <f t="array" ref="B10:H10">DaysAndWeeks+DATE(CalenderYear,12,1)-WEEKDAY(DATE(CalenderYear,12,1),(BeginVanDeWeek="maandag")+1)+22</f>
        <v>46013</v>
      </c>
      <c r="C10" s="21">
        <v>46014</v>
      </c>
      <c r="D10" s="21">
        <v>46015</v>
      </c>
      <c r="E10" s="21">
        <v>46016</v>
      </c>
      <c r="F10" s="21">
        <v>46017</v>
      </c>
      <c r="G10" s="21">
        <v>46018</v>
      </c>
      <c r="H10" s="21">
        <v>46019</v>
      </c>
    </row>
    <row r="11" spans="1:9" s="5" customFormat="1" ht="48" customHeight="1" x14ac:dyDescent="0.2">
      <c r="B11" s="7"/>
      <c r="C11" s="7"/>
      <c r="D11" s="7"/>
      <c r="E11" s="7"/>
      <c r="F11" s="7"/>
      <c r="G11" s="7"/>
      <c r="H11" s="7"/>
    </row>
    <row r="12" spans="1:9" s="6" customFormat="1" ht="19.5" customHeight="1" x14ac:dyDescent="0.2">
      <c r="B12" s="20">
        <f t="array" ref="B12:H12">DaysAndWeeks+DATE(CalenderYear,12,1)-WEEKDAY(DATE(CalenderYear,12,1),(BeginVanDeWeek="maandag")+1)+29</f>
        <v>46020</v>
      </c>
      <c r="C12" s="20">
        <v>46021</v>
      </c>
      <c r="D12" s="20">
        <v>46022</v>
      </c>
      <c r="E12" s="20">
        <v>46023</v>
      </c>
      <c r="F12" s="20">
        <v>46024</v>
      </c>
      <c r="G12" s="20">
        <v>46025</v>
      </c>
      <c r="H12" s="20">
        <v>46026</v>
      </c>
    </row>
    <row r="13" spans="1:9" s="5" customFormat="1" ht="48" customHeight="1" x14ac:dyDescent="0.2"/>
    <row r="14" spans="1:9" s="6" customFormat="1" ht="19.5" customHeight="1" x14ac:dyDescent="0.2">
      <c r="B14" s="21">
        <f t="array" ref="B14:C14">DaysAndWeeks+DATE(CalenderYear,12,1)-WEEKDAY(DATE(CalenderYear,12,1),(BeginVanDeWeek="maandag")+1)+36</f>
        <v>46027</v>
      </c>
      <c r="C14" s="21">
        <v>46028</v>
      </c>
      <c r="D14" s="44" t="s">
        <v>0</v>
      </c>
      <c r="E14" s="44"/>
      <c r="F14" s="44"/>
      <c r="G14" s="44"/>
      <c r="H14" s="44"/>
    </row>
    <row r="15" spans="1:9" s="5" customFormat="1" ht="48" customHeight="1" x14ac:dyDescent="0.2">
      <c r="B15" s="7"/>
      <c r="C15" s="7"/>
      <c r="D15" s="45"/>
      <c r="E15" s="45"/>
      <c r="F15" s="45"/>
      <c r="G15" s="45"/>
      <c r="H15" s="45"/>
    </row>
  </sheetData>
  <mergeCells count="3">
    <mergeCell ref="B2:D2"/>
    <mergeCell ref="D14:H14"/>
    <mergeCell ref="D15:H15"/>
  </mergeCells>
  <conditionalFormatting sqref="B4:G4">
    <cfRule type="expression" dxfId="1" priority="1">
      <formula>DAY(B4)&gt;8</formula>
    </cfRule>
  </conditionalFormatting>
  <conditionalFormatting sqref="B12:H12 B14:C14">
    <cfRule type="expression" dxfId="0" priority="2">
      <formula>AND(DAY(B12)&gt;=1,DAY(B12)&lt;=15)</formula>
    </cfRule>
  </conditionalFormatting>
  <dataValidations count="8">
    <dataValidation allowBlank="1" showInputMessage="1" showErrorMessage="1" prompt="Automatisch bepaalde weekdag" sqref="C3:H3" xr:uid="{00000000-0002-0000-0B00-000000000000}"/>
    <dataValidation allowBlank="1" showInputMessage="1" showErrorMessage="1" prompt="Maandkalender december" sqref="A1" xr:uid="{00000000-0002-0000-0B00-000001000000}"/>
    <dataValidation allowBlank="1" showInputMessage="1" showErrorMessage="1" prompt="Het jaar in deze cel wordt automatisch bijgewerkt op basis van het jaar dat op het werkblad Januari is ingevoerd. De onderstaande agenda heeft datums voor vorige en volgende maand met een lettertype in een lichtere tint" sqref="B2:D2" xr:uid="{00000000-0002-0000-0B00-000002000000}"/>
    <dataValidation allowBlank="1" showInputMessage="1" showErrorMessage="1" prompt="Deze rij bevat de namen van de weekdagen voor deze agenda. Deze cel bevat de eerste dag van de week. Als u de eerste dag van de week wilt wijzigen, selecteert u een nieuwe dag in cel L5 op het werkblad Januari." sqref="B3" xr:uid="{00000000-0002-0000-0B00-000003000000}"/>
    <dataValidation allowBlank="1" showInputMessage="1" prompt="Voer maandnotities in de onderstaande cel in" sqref="D14:H14" xr:uid="{00000000-0002-0000-0B00-000004000000}"/>
    <dataValidation allowBlank="1" showInputMessage="1" prompt="Voer maandnotities in deze cel in" sqref="D15:H15" xr:uid="{00000000-0002-0000-0B00-000005000000}"/>
    <dataValidation allowBlank="1" showInputMessage="1" showErrorMessage="1" prompt="Deze rij en rij 7, 9, 11, 13 en 15 zijn cellen voor het invoeren van dagnotities voor de kalenderdag in de cel erboven." sqref="B5" xr:uid="{00000000-0002-0000-0B00-000006000000}"/>
    <dataValidation allowBlank="1" showInputMessage="1" showErrorMessage="1" prompt="Deze rij en rij 6, 8, 10, 12 en 14 bevatten de kalenderdagen van de week. Als deze cel niet het getal 1 bevat, is dit een dag van de vorige maand. Voer notities in cel D15 in." sqref="B4" xr:uid="{00000000-0002-0000-0B00-000007000000}"/>
  </dataValidations>
  <printOptions horizontalCentered="1"/>
  <pageMargins left="0.25" right="0.25" top="0.5" bottom="0.5" header="0.3" footer="0.3"/>
  <pageSetup paperSize="9"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EF227C-DC09-4996-BA58-3E29E07C9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C8601-1110-494A-8C5D-E21BD4AA5AA7}">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7550ED7A-F40D-4202-BC8A-572A5FDC2D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TM34128371</Template>
  <Application>Microsoft Excel</Application>
  <DocSecurity>0</DocSecurity>
  <ScaleCrop>false</ScaleCrop>
  <HeadingPairs>
    <vt:vector size="4" baseType="variant">
      <vt:variant>
        <vt:lpstr>Werkbladen</vt:lpstr>
      </vt:variant>
      <vt:variant>
        <vt:i4>12</vt:i4>
      </vt:variant>
      <vt:variant>
        <vt:lpstr>Benoemde bereiken</vt:lpstr>
      </vt:variant>
      <vt:variant>
        <vt:i4>39</vt:i4>
      </vt:variant>
    </vt:vector>
  </HeadingPairs>
  <TitlesOfParts>
    <vt:vector size="51" baseType="lpstr">
      <vt:lpstr>Januari</vt:lpstr>
      <vt:lpstr>Februari</vt:lpstr>
      <vt:lpstr>Maart</vt:lpstr>
      <vt:lpstr>April</vt:lpstr>
      <vt:lpstr>Mei</vt:lpstr>
      <vt:lpstr>Juni</vt:lpstr>
      <vt:lpstr>Juli</vt:lpstr>
      <vt:lpstr>Augustus</vt:lpstr>
      <vt:lpstr>September</vt:lpstr>
      <vt:lpstr>Oktober</vt:lpstr>
      <vt:lpstr>November</vt:lpstr>
      <vt:lpstr>December</vt:lpstr>
      <vt:lpstr>April!Afdrukbereik</vt:lpstr>
      <vt:lpstr>Augustus!Afdrukbereik</vt:lpstr>
      <vt:lpstr>December!Afdrukbereik</vt:lpstr>
      <vt:lpstr>Februari!Afdrukbereik</vt:lpstr>
      <vt:lpstr>Januari!Afdrukbereik</vt:lpstr>
      <vt:lpstr>Juli!Afdrukbereik</vt:lpstr>
      <vt:lpstr>Juni!Afdrukbereik</vt:lpstr>
      <vt:lpstr>Maart!Afdrukbereik</vt:lpstr>
      <vt:lpstr>Mei!Afdrukbereik</vt:lpstr>
      <vt:lpstr>November!Afdrukbereik</vt:lpstr>
      <vt:lpstr>Oktober!Afdrukbereik</vt:lpstr>
      <vt:lpstr>September!Afdrukbereik</vt:lpstr>
      <vt:lpstr>BeginVanDeWeek</vt:lpstr>
      <vt:lpstr>CalenderYear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RowTitleRegion1..K3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2020-10-06T20:15:16Z</dcterms:created>
  <dcterms:modified xsi:type="dcterms:W3CDTF">2025-08-18T12:41:58Z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